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Posto 12x36h FIXO DIURNO NÃO MO" sheetId="1" state="visible" r:id="rId2"/>
    <sheet name="Posto 12x36h NOTURNO NÃO MOTORI" sheetId="2" state="visible" r:id="rId3"/>
    <sheet name="Uniformes" sheetId="3" state="visible" r:id="rId4"/>
    <sheet name="Materiais de Apoio" sheetId="4" state="visible" r:id="rId5"/>
    <sheet name="Materiais de Consumo" sheetId="5" state="visible" r:id="rId6"/>
    <sheet name="Equipamentos" sheetId="6" state="visible" r:id="rId7"/>
    <sheet name="Quadro Resumo" sheetId="7" state="visible" r:id="rId8"/>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<sst xmlns="http://schemas.openxmlformats.org/spreadsheetml/2006/main" count="684" uniqueCount="251">
  <si>
    <t xml:space="preserve">PLANILHA BASE LICITATÓRIA –  IF SERTÃO – PE CAMPUS SANTA MARIA DA BOA VISTA</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</si>
  <si>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</si>
  <si>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</si>
  <si>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</si>
  <si>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</si>
  <si>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</si>
  <si>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</si>
  <si>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</si>
  <si>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</si>
  <si>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</si>
  <si>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</si>
  <si>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SANTA MARIA DA BOA VISTA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</si>
  <si>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</si>
  <si>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</si>
  <si>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</si>
  <si>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</si>
  <si>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</si>
  <si>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</si>
  <si>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</si>
  <si>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</si>
  <si>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</si>
  <si>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</si>
  <si>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FIXO DIURNO NÃO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</si>
  <si>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</si>
  <si>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</si>
  <si>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</si>
  <si>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</si>
  <si>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</si>
  <si>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</si>
  <si>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</si>
  <si>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</si>
  <si>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</si>
  <si>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</si>
  <si>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</si>
  <si>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</si>
  <si>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</si>
  <si>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</si>
  <si>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</si>
  <si>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</si>
  <si>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</si>
  <si>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</si>
  <si>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</si>
  <si>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</si>
  <si>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</si>
  <si>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</si>
  <si>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</si>
  <si>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</si>
  <si>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</si>
  <si>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</si>
  <si>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</si>
  <si>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</si>
  <si>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</si>
  <si>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</si>
  <si>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</si>
  <si>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</si>
  <si>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</si>
  <si>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</si>
  <si>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</si>
  <si>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</si>
  <si>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</si>
  <si>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</si>
  <si>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</si>
  <si>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</si>
  <si>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</si>
  <si>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</si>
  <si>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</si>
  <si>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</si>
  <si>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</si>
  <si>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</si>
  <si>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</si>
  <si>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</si>
  <si>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</si>
  <si>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</si>
  <si>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</si>
  <si>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</si>
  <si>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</si>
  <si>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</si>
  <si>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</si>
  <si>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</si>
  <si>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</si>
  <si>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</si>
  <si>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</si>
  <si>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</si>
  <si>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</si>
  <si>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</si>
  <si>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</si>
  <si>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</si>
  <si>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</si>
  <si>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</si>
  <si>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Santa Maria da Boa Vista, não existe transporte coletivo regulamentado.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</si>
  <si>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</si>
  <si>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</si>
  <si>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</si>
  <si>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</si>
  <si>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</si>
  <si>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</si>
  <si>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</si>
  <si>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</si>
  <si>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</si>
  <si>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</si>
  <si>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</si>
  <si>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</si>
  <si>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</si>
  <si>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</si>
  <si>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</si>
  <si>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</si>
  <si>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</si>
  <si>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</si>
  <si>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</si>
  <si>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</si>
  <si>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</si>
  <si>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</si>
  <si>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</si>
  <si>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</si>
  <si>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</si>
  <si>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</si>
  <si>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</si>
  <si>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</si>
  <si>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</si>
  <si>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</si>
  <si>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</si>
  <si>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</si>
  <si>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</si>
  <si>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</si>
  <si>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</si>
  <si>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</si>
  <si>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</si>
  <si>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</si>
  <si>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</si>
  <si>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</si>
  <si>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</si>
  <si>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</si>
  <si>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</si>
  <si>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</si>
  <si>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</si>
  <si>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</si>
  <si>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</si>
  <si>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</si>
  <si>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</si>
  <si>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</si>
  <si>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</si>
  <si>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</si>
  <si>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</si>
  <si>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</si>
  <si>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</si>
  <si>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</si>
  <si>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</si>
  <si>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</si>
  <si>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</si>
  <si>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</si>
  <si>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</si>
  <si>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</si>
  <si>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</si>
  <si>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</si>
  <si>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</si>
  <si>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</si>
  <si>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</si>
  <si>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</si>
  <si>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</si>
  <si>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</si>
  <si>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</si>
  <si>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</si>
  <si>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</si>
  <si>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</si>
  <si>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</si>
  <si>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</si>
  <si>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</si>
  <si>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</si>
  <si>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</si>
  <si>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</si>
  <si>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</si>
  <si>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</si>
  <si>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</si>
  <si>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</si>
  <si>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</si>
  <si>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</si>
  <si>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</si>
  <si>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</si>
  <si>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</si>
  <si>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</si>
  <si>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NÃO MOTORIZADO</t>
  </si>
  <si>
    <t xml:space="preserve">02 POSTO</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</si>
  <si>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</si>
  <si>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</si>
  <si>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</si>
  <si>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</si>
  <si>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Outros  (Equipamentos Diversos)</t>
  </si>
  <si>
    <t xml:space="preserve">PLANILHA DE PREÇO MÉDIO DE REFERÊNCIA</t>
  </si>
  <si>
    <t xml:space="preserve">CAMPUS SANTA MARIA DA BOA VISTA</t>
  </si>
  <si>
    <t xml:space="preserve">Tipo de Posto</t>
  </si>
  <si>
    <t xml:space="preserve">Nº de Postos</t>
  </si>
  <si>
    <t xml:space="preserve">Empregados</t>
  </si>
  <si>
    <t xml:space="preserve">Vigilância Armada Fixa Diurna NÃO Motorizada</t>
  </si>
  <si>
    <t xml:space="preserve">Vigilância Armada Noturna NÃO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</si>
  <si>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</si>
  <si>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</si>
  <si>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</si>
  <si>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</si>
  <si>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</si>
  <si>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</si>
  <si>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</si>
  <si>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</si>
  <si>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</si>
  <si>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</si>
  <si>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</si>
  <si>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</si>
  <si>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</si>
  <si>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</si>
  <si>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</si>
  <si>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6</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</si>
  <si>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</si>
  <si>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</si>
  <si>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</si>
  <si>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</si>
  <si>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</si>
  <si>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</si>
  <si>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</si>
  <si>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</si>
  <si>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</si>
  <si>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</si>
  <si>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</si>
  <si>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</si>
  <si>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</si>
  <si>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</si>
  <si>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</si>
  <si>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Vida Útil (Meses)</t>
  </si>
  <si>
    <t xml:space="preserve">E = (C / D) / 6</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</si>
  <si>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</si>
  <si>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</si>
  <si>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</si>
  <si>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</si>
  <si>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</si>
  <si>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</si>
  <si>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</si>
  <si>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</si>
  <si>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</si>
  <si>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</si>
  <si>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</si>
  <si>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</si>
  <si>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</si>
  <si>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t xml:space="preserve">Preço de Referência Equipamentos Diversos POR EMPREGADO / POSTO</t>
  </si>
  <si>
    <t xml:space="preserve">Cofre para armazenamento de armas e munições.</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</si>
  <si>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</si>
  <si>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</si>
  <si>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QUADRO RESUMO DAS PLANILHAS - ESTIMATIVA DE CONTRATAÇÃO</t>
  </si>
  <si>
    <t xml:space="preserve"> DESCRIÇÃO/
ESPECIFICAÇÃO </t>
  </si>
  <si>
    <t xml:space="preserve">Quant.</t>
  </si>
  <si>
    <t xml:space="preserve">VALOR UNITÁRIO DO POSTO</t>
  </si>
  <si>
    <t xml:space="preserve">VALOR ANUAL DO POSTO</t>
  </si>
  <si>
    <t xml:space="preserve">VALOR TOTAL MENSAL</t>
  </si>
  <si>
    <t xml:space="preserve">VALOR TOTAL ANUAL</t>
  </si>
</sst>
</file>

<file path=xl/styles.xml><?xml version="1.0" encoding="utf-8"?>
<styleSheet xmlns="http://schemas.openxmlformats.org/spreadsheetml/2006/main">
  <numFmts count="17">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19">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val="true"/>
      <sz val="9"/>
      <color rgb="FF000000"/>
      <name val="Arial"/>
      <family val="2"/>
      <charset val="1"/>
    </font>
    <font>
      <sz val="9"/>
      <color rgb="FF000000"/>
      <name val="Arial"/>
      <family val="2"/>
      <charset val="1"/>
    </font>
    <font>
      <b val="true"/>
      <sz val="14"/>
      <color rgb="FF000000"/>
      <name val="Calibri"/>
      <family val="2"/>
      <charset val="1"/>
    </font>
    <font>
      <b val="true"/>
      <sz val="11"/>
      <color rgb="FF000000"/>
      <name val="Calibri"/>
      <family val="2"/>
      <charset val="1"/>
    </font>
    <font>
      <b val="true"/>
      <sz val="11"/>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8"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4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4" fontId="6" fillId="0" borderId="9" xfId="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7"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true" indent="0" shrinkToFit="false"/>
      <protection locked="true" hidden="false"/>
    </xf>
    <xf numFmtId="166" fontId="6"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6"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6" fillId="0" borderId="10"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left" vertical="bottom" textRotation="0" wrapText="true" indent="0" shrinkToFit="false"/>
      <protection locked="true" hidden="false"/>
    </xf>
    <xf numFmtId="168" fontId="8" fillId="0" borderId="4" xfId="17" applyFont="true" applyBorder="true" applyAlignment="true" applyProtection="true">
      <alignment horizontal="right" vertical="bottom" textRotation="0" wrapText="true" indent="0" shrinkToFit="false"/>
      <protection locked="true" hidden="false"/>
    </xf>
    <xf numFmtId="164" fontId="6" fillId="0" borderId="11" xfId="0" applyFont="true" applyBorder="true" applyAlignment="true" applyProtection="false">
      <alignment horizontal="center" vertical="top" textRotation="0" wrapText="true" indent="0" shrinkToFit="false"/>
      <protection locked="true" hidden="false"/>
    </xf>
    <xf numFmtId="169" fontId="6" fillId="0" borderId="12" xfId="0" applyFont="true" applyBorder="true" applyAlignment="true" applyProtection="false">
      <alignment horizontal="center" vertical="bottom" textRotation="0" wrapText="true" indent="0" shrinkToFit="false"/>
      <protection locked="true" hidden="false"/>
    </xf>
    <xf numFmtId="168" fontId="8" fillId="0" borderId="13" xfId="17" applyFont="true" applyBorder="true" applyAlignment="true" applyProtection="true">
      <alignment horizontal="center" vertical="bottom" textRotation="0" wrapText="tru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9" fillId="3" borderId="14"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15" xfId="0" applyFont="true" applyBorder="true" applyAlignment="false" applyProtection="false">
      <alignment horizontal="general" vertical="bottom" textRotation="0" wrapText="false" indent="0" shrinkToFit="false"/>
      <protection locked="true" hidden="false"/>
    </xf>
    <xf numFmtId="164" fontId="5" fillId="4" borderId="4"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top" textRotation="0" wrapText="true" indent="0" shrinkToFit="false"/>
      <protection locked="true" hidden="false"/>
    </xf>
    <xf numFmtId="170" fontId="6" fillId="0" borderId="10" xfId="0" applyFont="true" applyBorder="true" applyAlignment="true" applyProtection="false">
      <alignment horizontal="center" vertical="top" textRotation="0" wrapText="true" indent="0" shrinkToFit="false"/>
      <protection locked="true" hidden="false"/>
    </xf>
    <xf numFmtId="171" fontId="6" fillId="0" borderId="10"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center" vertical="top" textRotation="0" wrapText="true" indent="0" shrinkToFit="false"/>
      <protection locked="true" hidden="false"/>
    </xf>
    <xf numFmtId="164" fontId="6" fillId="0" borderId="12" xfId="0" applyFont="true" applyBorder="true" applyAlignment="true" applyProtection="false">
      <alignment horizontal="left" vertical="bottom" textRotation="0" wrapText="false" indent="0" shrinkToFit="false"/>
      <protection locked="true" hidden="false"/>
    </xf>
    <xf numFmtId="170" fontId="5" fillId="3" borderId="12" xfId="0" applyFont="true" applyBorder="true" applyAlignment="true" applyProtection="false">
      <alignment horizontal="center" vertical="center" textRotation="0" wrapText="true" indent="0" shrinkToFit="false"/>
      <protection locked="true" hidden="false"/>
    </xf>
    <xf numFmtId="171" fontId="5" fillId="3" borderId="5" xfId="0" applyFont="true" applyBorder="true" applyAlignment="true" applyProtection="false">
      <alignment horizontal="right" vertical="center" textRotation="0" wrapText="true" indent="0" shrinkToFit="false"/>
      <protection locked="true" hidden="false"/>
    </xf>
    <xf numFmtId="164" fontId="6" fillId="0" borderId="8"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9"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70" fontId="6" fillId="0" borderId="1" xfId="0" applyFont="true" applyBorder="true" applyAlignment="true" applyProtection="false">
      <alignment horizontal="center"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0" fontId="5" fillId="3" borderId="1" xfId="0" applyFont="true" applyBorder="true" applyAlignment="true" applyProtection="false">
      <alignment horizontal="center" vertical="top" textRotation="0" wrapText="true" indent="0" shrinkToFit="false"/>
      <protection locked="true" hidden="false"/>
    </xf>
    <xf numFmtId="171" fontId="5" fillId="3" borderId="1" xfId="0" applyFont="true" applyBorder="true" applyAlignment="true" applyProtection="false">
      <alignment horizontal="right"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center" vertical="top" textRotation="0" wrapText="true" indent="0" shrinkToFit="false"/>
      <protection locked="true" hidden="false"/>
    </xf>
    <xf numFmtId="164" fontId="11" fillId="0" borderId="5"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false" indent="0" shrinkToFit="false"/>
      <protection locked="true" hidden="false"/>
    </xf>
    <xf numFmtId="164" fontId="10" fillId="0" borderId="4" xfId="0" applyFont="true" applyBorder="true" applyAlignment="true" applyProtection="false">
      <alignment horizontal="left" vertical="bottom"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top" textRotation="0" wrapText="true" indent="0" shrinkToFit="false"/>
      <protection locked="true" hidden="false"/>
    </xf>
    <xf numFmtId="168" fontId="9" fillId="3" borderId="1" xfId="17" applyFont="true" applyBorder="true" applyAlignment="true" applyProtection="tru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8" fontId="9" fillId="0" borderId="3" xfId="17" applyFont="true" applyBorder="true" applyAlignment="true" applyProtection="true">
      <alignment horizontal="right"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5" fillId="4" borderId="12" xfId="0" applyFont="true" applyBorder="true" applyAlignment="true" applyProtection="false">
      <alignment horizontal="center" vertical="center" textRotation="0" wrapText="true" indent="0" shrinkToFit="false"/>
      <protection locked="true" hidden="false"/>
    </xf>
    <xf numFmtId="164" fontId="5" fillId="4" borderId="13"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left" vertical="center" textRotation="0" wrapText="true" indent="0" shrinkToFit="false"/>
      <protection locked="true" hidden="false"/>
    </xf>
    <xf numFmtId="170" fontId="8" fillId="0" borderId="13" xfId="19" applyFont="false" applyBorder="true" applyAlignment="true" applyProtection="true">
      <alignment horizontal="center" vertical="center" textRotation="0" wrapText="true" indent="0" shrinkToFit="false"/>
      <protection locked="true" hidden="false"/>
    </xf>
    <xf numFmtId="168" fontId="6" fillId="0" borderId="10" xfId="0" applyFont="true" applyBorder="true" applyAlignment="true" applyProtection="false">
      <alignment horizontal="right"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0" fontId="5" fillId="3" borderId="13" xfId="0" applyFont="true" applyBorder="true" applyAlignment="true" applyProtection="false">
      <alignment horizontal="center" vertical="top" textRotation="0" wrapText="true" indent="0" shrinkToFit="false"/>
      <protection locked="true" hidden="false"/>
    </xf>
    <xf numFmtId="168" fontId="9"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0" fontId="5" fillId="0" borderId="0" xfId="0" applyFont="true" applyBorder="true" applyAlignment="true" applyProtection="false">
      <alignment horizontal="center"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70" fontId="5" fillId="5" borderId="0" xfId="0" applyFont="true" applyBorder="true" applyAlignment="true" applyProtection="false">
      <alignment horizontal="center" vertical="top" textRotation="0" wrapText="true" indent="0" shrinkToFit="false"/>
      <protection locked="true" hidden="false"/>
    </xf>
    <xf numFmtId="168" fontId="8" fillId="5"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6" fillId="0" borderId="0" xfId="0" applyFont="true" applyBorder="true" applyAlignment="true" applyProtection="false">
      <alignment horizontal="justify"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5" fillId="4"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73" fontId="8" fillId="0" borderId="4" xfId="19" applyFont="true" applyBorder="true" applyAlignment="true" applyProtection="true">
      <alignment horizontal="center" vertical="center" textRotation="0" wrapText="true" indent="0" shrinkToFit="false"/>
      <protection locked="true" hidden="false"/>
    </xf>
    <xf numFmtId="168" fontId="8" fillId="0" borderId="4" xfId="17" applyFont="true" applyBorder="true" applyAlignment="true" applyProtection="true">
      <alignment horizontal="right" vertical="center" textRotation="0" wrapText="true" indent="0" shrinkToFit="false"/>
      <protection locked="true" hidden="false"/>
    </xf>
    <xf numFmtId="164" fontId="6" fillId="0" borderId="4" xfId="0" applyFont="true" applyBorder="true" applyAlignment="true" applyProtection="false">
      <alignment horizontal="general" vertical="top" textRotation="0" wrapText="true" indent="0" shrinkToFit="false"/>
      <protection locked="true" hidden="false"/>
    </xf>
    <xf numFmtId="173" fontId="6" fillId="0" borderId="4" xfId="0" applyFont="true" applyBorder="true" applyAlignment="true" applyProtection="false">
      <alignment horizontal="center" vertical="top" textRotation="0" wrapText="true" indent="0" shrinkToFit="false"/>
      <protection locked="true" hidden="false"/>
    </xf>
    <xf numFmtId="164" fontId="6" fillId="0" borderId="16" xfId="0" applyFont="true" applyBorder="true" applyAlignment="true" applyProtection="false">
      <alignment horizontal="center" vertical="top" textRotation="0" wrapText="true" indent="0" shrinkToFit="false"/>
      <protection locked="true" hidden="false"/>
    </xf>
    <xf numFmtId="173" fontId="6" fillId="0" borderId="16" xfId="0" applyFont="true" applyBorder="true" applyAlignment="true" applyProtection="false">
      <alignment horizontal="center" vertical="top" textRotation="0" wrapText="true" indent="0" shrinkToFit="false"/>
      <protection locked="true" hidden="false"/>
    </xf>
    <xf numFmtId="173" fontId="5" fillId="3" borderId="4" xfId="0" applyFont="true" applyBorder="true" applyAlignment="true" applyProtection="false">
      <alignment horizontal="center" vertical="top" textRotation="0" wrapText="true" indent="0" shrinkToFit="false"/>
      <protection locked="true" hidden="false"/>
    </xf>
    <xf numFmtId="174" fontId="6" fillId="0" borderId="0" xfId="0" applyFont="true" applyBorder="false" applyAlignment="false" applyProtection="false">
      <alignment horizontal="general" vertical="bottom" textRotation="0" wrapText="false" indent="0" shrinkToFit="false"/>
      <protection locked="true" hidden="false"/>
    </xf>
    <xf numFmtId="175" fontId="8" fillId="0" borderId="4" xfId="19" applyFont="true" applyBorder="true" applyAlignment="true" applyProtection="true">
      <alignment horizontal="center" vertical="center" textRotation="0" wrapText="true" indent="0" shrinkToFit="false"/>
      <protection locked="true" hidden="false"/>
    </xf>
    <xf numFmtId="168" fontId="8" fillId="0" borderId="10" xfId="17" applyFont="false" applyBorder="true" applyAlignment="true" applyProtection="true">
      <alignment horizontal="right" vertical="top" textRotation="0" wrapText="true" indent="0" shrinkToFit="false"/>
      <protection locked="true" hidden="false"/>
    </xf>
    <xf numFmtId="170" fontId="5" fillId="3" borderId="4" xfId="0" applyFont="true" applyBorder="true" applyAlignment="true" applyProtection="false">
      <alignment horizontal="center" vertical="top" textRotation="0" wrapText="true" indent="0" shrinkToFit="false"/>
      <protection locked="true" hidden="false"/>
    </xf>
    <xf numFmtId="164" fontId="11" fillId="0" borderId="9" xfId="0" applyFont="true" applyBorder="true" applyAlignment="true" applyProtection="false">
      <alignment horizontal="left" vertical="center" textRotation="0" wrapText="true" indent="0" shrinkToFit="false"/>
      <protection locked="true" hidden="false"/>
    </xf>
    <xf numFmtId="164" fontId="11"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70" fontId="6"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4" fontId="6" fillId="0" borderId="17"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3" fontId="6" fillId="0" borderId="10" xfId="0" applyFont="true" applyBorder="true" applyAlignment="true" applyProtection="false">
      <alignment horizontal="center" vertical="top" textRotation="0" wrapText="true" indent="0" shrinkToFit="false"/>
      <protection locked="true" hidden="false"/>
    </xf>
    <xf numFmtId="168" fontId="6" fillId="0" borderId="4" xfId="0" applyFont="true" applyBorder="true" applyAlignment="true" applyProtection="false">
      <alignment horizontal="right" vertical="top" textRotation="0" wrapText="true" indent="0" shrinkToFit="false"/>
      <protection locked="true" hidden="false"/>
    </xf>
    <xf numFmtId="168" fontId="8" fillId="0" borderId="4"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8" fontId="8" fillId="0" borderId="4" xfId="17" applyFont="false" applyBorder="true" applyAlignment="true" applyProtection="true">
      <alignment horizontal="right" vertical="center" textRotation="0" wrapText="true" indent="0" shrinkToFit="false"/>
      <protection locked="true" hidden="false"/>
    </xf>
    <xf numFmtId="164" fontId="6" fillId="3"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8" fontId="9" fillId="0" borderId="1" xfId="17" applyFont="true" applyBorder="true" applyAlignment="true" applyProtection="true">
      <alignment horizontal="center" vertical="bottom" textRotation="0" wrapText="false" indent="0" shrinkToFit="false"/>
      <protection locked="true" hidden="false"/>
    </xf>
    <xf numFmtId="165" fontId="12" fillId="5" borderId="0" xfId="0" applyFont="true" applyBorder="false" applyAlignment="false" applyProtection="false">
      <alignment horizontal="general" vertical="bottom" textRotation="0" wrapText="false" indent="0" shrinkToFit="false"/>
      <protection locked="true" hidden="false"/>
    </xf>
    <xf numFmtId="165" fontId="13" fillId="5" borderId="0" xfId="0" applyFont="true" applyBorder="false" applyAlignment="true" applyProtection="false">
      <alignment horizontal="center" vertical="bottom" textRotation="0" wrapText="false" indent="0" shrinkToFit="false"/>
      <protection locked="true" hidden="false"/>
    </xf>
    <xf numFmtId="164" fontId="5" fillId="3" borderId="18"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70" fontId="8" fillId="0" borderId="0" xfId="19" applyFont="false" applyBorder="true" applyAlignment="true" applyProtection="true">
      <alignment horizontal="general" vertical="bottom" textRotation="0" wrapText="false" indent="0" shrinkToFit="false"/>
      <protection locked="true" hidden="false"/>
    </xf>
    <xf numFmtId="164" fontId="6" fillId="0" borderId="19"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left" vertical="center" textRotation="0" wrapText="true" indent="0" shrinkToFit="false"/>
      <protection locked="true" hidden="false"/>
    </xf>
    <xf numFmtId="170" fontId="6" fillId="0" borderId="21" xfId="0" applyFont="true" applyBorder="true" applyAlignment="true" applyProtection="false">
      <alignment horizontal="center" vertical="center" textRotation="0" wrapText="true" indent="0" shrinkToFit="false"/>
      <protection locked="true" hidden="false"/>
    </xf>
    <xf numFmtId="171" fontId="6" fillId="0" borderId="22" xfId="0" applyFont="true" applyBorder="true" applyAlignment="true" applyProtection="false">
      <alignment horizontal="right" vertical="center" textRotation="0" wrapText="true" indent="0" shrinkToFit="false"/>
      <protection locked="true" hidden="false"/>
    </xf>
    <xf numFmtId="168" fontId="8" fillId="0" borderId="0" xfId="17" applyFont="false" applyBorder="true" applyAlignment="true" applyProtection="true">
      <alignment horizontal="general" vertical="bottom" textRotation="0" wrapText="false" indent="0" shrinkToFit="false"/>
      <protection locked="true" hidden="false"/>
    </xf>
    <xf numFmtId="164" fontId="6" fillId="0" borderId="23" xfId="0" applyFont="true" applyBorder="true" applyAlignment="true" applyProtection="false">
      <alignment horizontal="center" vertical="center" textRotation="0" wrapText="true" indent="0" shrinkToFit="false"/>
      <protection locked="true" hidden="false"/>
    </xf>
    <xf numFmtId="170" fontId="6" fillId="0" borderId="1" xfId="0" applyFont="true" applyBorder="true" applyAlignment="true" applyProtection="false">
      <alignment horizontal="center" vertical="center" textRotation="0" wrapText="true" indent="0" shrinkToFit="false"/>
      <protection locked="true" hidden="false"/>
    </xf>
    <xf numFmtId="171" fontId="6" fillId="0" borderId="24" xfId="0" applyFont="true" applyBorder="true" applyAlignment="true" applyProtection="false">
      <alignment horizontal="right" vertical="center" textRotation="0" wrapText="true" indent="0" shrinkToFit="false"/>
      <protection locked="true" hidden="false"/>
    </xf>
    <xf numFmtId="176" fontId="6" fillId="0" borderId="0" xfId="0" applyFont="true" applyBorder="false" applyAlignment="false" applyProtection="false">
      <alignment horizontal="general" vertical="bottom" textRotation="0" wrapText="false" indent="0" shrinkToFit="false"/>
      <protection locked="true" hidden="false"/>
    </xf>
    <xf numFmtId="164" fontId="6" fillId="3" borderId="5" xfId="0" applyFont="true" applyBorder="true" applyAlignment="true" applyProtection="false">
      <alignment horizontal="center" vertical="top" textRotation="0" wrapText="true" indent="0" shrinkToFit="false"/>
      <protection locked="true" hidden="false"/>
    </xf>
    <xf numFmtId="164" fontId="5" fillId="3" borderId="25" xfId="0" applyFont="true" applyBorder="true" applyAlignment="true" applyProtection="false">
      <alignment horizontal="center" vertical="top" textRotation="0" wrapText="true" indent="0" shrinkToFit="false"/>
      <protection locked="true" hidden="false"/>
    </xf>
    <xf numFmtId="170" fontId="6" fillId="3" borderId="18" xfId="0" applyFont="true" applyBorder="true" applyAlignment="true" applyProtection="false">
      <alignment horizontal="center" vertical="top" textRotation="0" wrapText="tru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77" fontId="6" fillId="0" borderId="0" xfId="0" applyFont="true" applyBorder="false" applyAlignment="false" applyProtection="false">
      <alignment horizontal="general" vertical="bottom" textRotation="0" wrapText="false" indent="0" shrinkToFit="false"/>
      <protection locked="true" hidden="false"/>
    </xf>
    <xf numFmtId="168" fontId="9" fillId="3" borderId="7" xfId="17" applyFont="true" applyBorder="true" applyAlignment="true" applyProtection="true">
      <alignment horizontal="right" vertical="center"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7" fontId="6" fillId="0" borderId="4" xfId="0" applyFont="true" applyBorder="true" applyAlignment="true" applyProtection="false">
      <alignment horizontal="left" vertical="center" textRotation="0" wrapText="true" indent="0" shrinkToFit="false"/>
      <protection locked="true" hidden="false"/>
    </xf>
    <xf numFmtId="168" fontId="8" fillId="0" borderId="4" xfId="17" applyFont="true" applyBorder="true" applyAlignment="true" applyProtection="true">
      <alignment horizontal="center" vertical="center" textRotation="0" wrapText="true" indent="0" shrinkToFit="false"/>
      <protection locked="true" hidden="false"/>
    </xf>
    <xf numFmtId="178" fontId="6" fillId="0"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justify" vertical="center" textRotation="0" wrapText="true" indent="0" shrinkToFit="false"/>
      <protection locked="true" hidden="false"/>
    </xf>
    <xf numFmtId="164" fontId="8" fillId="0" borderId="0" xfId="0" applyFont="true" applyBorder="true" applyAlignment="true" applyProtection="false">
      <alignment horizontal="justify" vertical="center" textRotation="0" wrapText="tru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5" fillId="0" borderId="27" xfId="0" applyFont="true" applyBorder="true" applyAlignment="true" applyProtection="false">
      <alignment horizontal="center" vertical="center" textRotation="0" wrapText="true" indent="0" shrinkToFit="false"/>
      <protection locked="true" hidden="false"/>
    </xf>
    <xf numFmtId="164" fontId="5" fillId="0" borderId="28" xfId="0" applyFont="true" applyBorder="true" applyAlignment="true" applyProtection="false">
      <alignment horizontal="center" vertical="center" textRotation="0" wrapText="true" indent="0" shrinkToFit="false"/>
      <protection locked="true" hidden="false"/>
    </xf>
    <xf numFmtId="170" fontId="6" fillId="0" borderId="0" xfId="0" applyFont="true" applyBorder="true" applyAlignment="true" applyProtection="false">
      <alignment horizontal="center" vertical="center"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8" fontId="8" fillId="0" borderId="4" xfId="17" applyFont="fals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6"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5" fillId="7" borderId="0" xfId="20" applyFont="true" applyBorder="true" applyAlignment="true" applyProtection="false">
      <alignment horizontal="center" vertical="bottom" textRotation="0" wrapText="false" indent="0" shrinkToFit="false"/>
      <protection locked="true" hidden="false"/>
    </xf>
    <xf numFmtId="164" fontId="5" fillId="8" borderId="29" xfId="20" applyFont="true" applyBorder="true" applyAlignment="true" applyProtection="false">
      <alignment horizontal="center" vertical="bottom" textRotation="0" wrapText="false" indent="0" shrinkToFit="false"/>
      <protection locked="true" hidden="false"/>
    </xf>
    <xf numFmtId="164" fontId="6" fillId="9" borderId="29" xfId="20" applyFont="true" applyBorder="true" applyAlignment="true" applyProtection="false">
      <alignment horizontal="center" vertical="bottom" textRotation="0" wrapText="false" indent="0" shrinkToFit="false"/>
      <protection locked="true" hidden="false"/>
    </xf>
    <xf numFmtId="164" fontId="14" fillId="6"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center" vertical="top" textRotation="0" wrapText="false" indent="0" shrinkToFit="false"/>
      <protection locked="true" hidden="false"/>
    </xf>
    <xf numFmtId="164" fontId="14" fillId="7" borderId="29" xfId="20" applyFont="true" applyBorder="true" applyAlignment="true" applyProtection="false">
      <alignment horizontal="center" vertical="top" textRotation="0" wrapText="true" indent="0" shrinkToFit="false"/>
      <protection locked="true" hidden="false"/>
    </xf>
    <xf numFmtId="164" fontId="14" fillId="7" borderId="29" xfId="20" applyFont="true" applyBorder="true" applyAlignment="true" applyProtection="false">
      <alignment horizontal="center" vertical="center" textRotation="0" wrapText="true" indent="3" shrinkToFit="false"/>
      <protection locked="true" hidden="false"/>
    </xf>
    <xf numFmtId="164" fontId="14" fillId="9"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true" indent="0" shrinkToFit="false"/>
      <protection locked="true" hidden="false"/>
    </xf>
    <xf numFmtId="171" fontId="15" fillId="0" borderId="29" xfId="20" applyFont="true" applyBorder="true" applyAlignment="true" applyProtection="false">
      <alignment horizontal="center" vertical="bottom" textRotation="0" wrapText="false" indent="0" shrinkToFit="false"/>
      <protection locked="true" hidden="false"/>
    </xf>
    <xf numFmtId="171" fontId="14" fillId="1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false" indent="0" shrinkToFit="false"/>
      <protection locked="true" hidden="false"/>
    </xf>
    <xf numFmtId="164" fontId="15" fillId="0" borderId="29" xfId="20" applyFont="true" applyBorder="true" applyAlignment="true" applyProtection="false">
      <alignment horizontal="justify" vertical="center" textRotation="0" wrapText="true" indent="0" shrinkToFit="false"/>
      <protection locked="true" hidden="false"/>
    </xf>
    <xf numFmtId="171" fontId="14" fillId="11" borderId="29" xfId="20" applyFont="true" applyBorder="true" applyAlignment="true" applyProtection="false">
      <alignment horizontal="center" vertical="bottom" textRotation="0" wrapText="false" indent="0" shrinkToFit="false"/>
      <protection locked="true" hidden="false"/>
    </xf>
    <xf numFmtId="164" fontId="5" fillId="9" borderId="29" xfId="20" applyFont="true" applyBorder="true" applyAlignment="true" applyProtection="false">
      <alignment horizontal="center" vertical="bottom" textRotation="0" wrapText="false" indent="0" shrinkToFit="false"/>
      <protection locked="true" hidden="false"/>
    </xf>
    <xf numFmtId="164" fontId="5" fillId="11" borderId="29" xfId="20" applyFont="true" applyBorder="true" applyAlignment="true" applyProtection="false">
      <alignment horizontal="center" vertical="bottom" textRotation="0" wrapText="false" indent="0" shrinkToFit="false"/>
      <protection locked="true" hidden="false"/>
    </xf>
    <xf numFmtId="164" fontId="14" fillId="9" borderId="30" xfId="20" applyFont="true" applyBorder="true" applyAlignment="true" applyProtection="false">
      <alignment horizontal="center" vertical="bottom" textRotation="0" wrapText="false" indent="0" shrinkToFit="false"/>
      <protection locked="true" hidden="false"/>
    </xf>
    <xf numFmtId="165" fontId="15" fillId="0" borderId="29" xfId="20" applyFont="true" applyBorder="true" applyAlignment="true" applyProtection="false">
      <alignment horizontal="center" vertical="bottom" textRotation="0" wrapText="false" indent="0" shrinkToFit="false"/>
      <protection locked="true" hidden="false"/>
    </xf>
    <xf numFmtId="175" fontId="15" fillId="0" borderId="29" xfId="20" applyFont="true" applyBorder="true" applyAlignment="true" applyProtection="false">
      <alignment horizontal="center" vertical="bottom" textRotation="0" wrapText="false" indent="0" shrinkToFit="false"/>
      <protection locked="true" hidden="false"/>
    </xf>
    <xf numFmtId="165" fontId="5" fillId="11" borderId="29" xfId="20" applyFont="true" applyBorder="true" applyAlignment="true" applyProtection="false">
      <alignment horizontal="center" vertical="bottom" textRotation="0" wrapText="false" indent="0" shrinkToFit="false"/>
      <protection locked="true" hidden="false"/>
    </xf>
    <xf numFmtId="164" fontId="6" fillId="0" borderId="0" xfId="20" applyFont="true" applyBorder="false" applyAlignment="true" applyProtection="false">
      <alignment horizontal="general" vertical="top" textRotation="0" wrapText="tru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5" fillId="11" borderId="0" xfId="20" applyFont="true" applyBorder="true" applyAlignment="true" applyProtection="false">
      <alignment horizontal="left" vertical="bottom" textRotation="0" wrapText="true" indent="0" shrinkToFit="false"/>
      <protection locked="true" hidden="false"/>
    </xf>
    <xf numFmtId="164" fontId="6" fillId="12" borderId="0" xfId="20" applyFont="true" applyBorder="true" applyAlignment="true" applyProtection="false">
      <alignment horizontal="left" vertical="top" textRotation="0" wrapText="true" indent="0" shrinkToFit="false"/>
      <protection locked="true" hidden="false"/>
    </xf>
    <xf numFmtId="164" fontId="16" fillId="2" borderId="31" xfId="0" applyFont="true" applyBorder="true" applyAlignment="true" applyProtection="false">
      <alignment horizontal="center" vertical="bottom" textRotation="0" wrapText="false" indent="0" shrinkToFit="false"/>
      <protection locked="true" hidden="false"/>
    </xf>
    <xf numFmtId="179" fontId="17" fillId="13" borderId="29" xfId="17" applyFont="true" applyBorder="true" applyAlignment="true" applyProtection="true">
      <alignment horizontal="center" vertical="bottom" textRotation="0" wrapText="true" indent="0" shrinkToFit="false"/>
      <protection locked="true" hidden="false"/>
    </xf>
    <xf numFmtId="164" fontId="17" fillId="13" borderId="29" xfId="0" applyFont="true" applyBorder="true" applyAlignment="true" applyProtection="false">
      <alignment horizontal="center" vertical="center" textRotation="0" wrapText="false" indent="0" shrinkToFit="false"/>
      <protection locked="true" hidden="false"/>
    </xf>
    <xf numFmtId="164" fontId="17" fillId="13" borderId="29" xfId="0" applyFont="true" applyBorder="true" applyAlignment="true" applyProtection="false">
      <alignment horizontal="center" vertical="bottom" textRotation="0" wrapText="true" indent="0" shrinkToFit="false"/>
      <protection locked="true" hidden="false"/>
    </xf>
    <xf numFmtId="167" fontId="17" fillId="0" borderId="29" xfId="0" applyFont="true" applyBorder="true" applyAlignment="true" applyProtection="false">
      <alignment horizontal="left" vertical="bottom" textRotation="0" wrapText="true" indent="0" shrinkToFit="false"/>
      <protection locked="true" hidden="false"/>
    </xf>
    <xf numFmtId="178" fontId="17" fillId="0" borderId="29" xfId="17" applyFont="true" applyBorder="true" applyAlignment="true" applyProtection="true">
      <alignment horizontal="center" vertical="center" textRotation="0" wrapText="false" indent="0" shrinkToFit="false"/>
      <protection locked="true" hidden="false"/>
    </xf>
    <xf numFmtId="179" fontId="17" fillId="0" borderId="29" xfId="17" applyFont="true" applyBorder="true" applyAlignment="true" applyProtection="true">
      <alignment horizontal="center" vertical="center" textRotation="0" wrapText="false" indent="0" shrinkToFit="false"/>
      <protection locked="true" hidden="false"/>
    </xf>
    <xf numFmtId="164" fontId="17" fillId="0" borderId="29" xfId="0" applyFont="true" applyBorder="true" applyAlignment="true" applyProtection="false">
      <alignment horizontal="center" vertical="center" textRotation="0" wrapText="true" indent="0" shrinkToFit="false"/>
      <protection locked="true" hidden="false"/>
    </xf>
    <xf numFmtId="178" fontId="17" fillId="0" borderId="29" xfId="0" applyFont="true" applyBorder="true" applyAlignment="true" applyProtection="false">
      <alignment horizontal="center" vertical="center" textRotation="0" wrapText="false" indent="0" shrinkToFit="false"/>
      <protection locked="true" hidden="false"/>
    </xf>
    <xf numFmtId="180" fontId="18" fillId="5" borderId="29" xfId="0" applyFont="true" applyBorder="true" applyAlignment="true" applyProtection="false">
      <alignment horizontal="center" vertical="center" textRotation="0" wrapText="false" indent="0" shrinkToFit="false"/>
      <protection locked="true" hidden="false"/>
    </xf>
    <xf numFmtId="179" fontId="18" fillId="5" borderId="29" xfId="17" applyFont="true" applyBorder="true" applyAlignment="true" applyProtection="true">
      <alignment horizontal="center" vertical="center" textRotation="0" wrapText="false" indent="0" shrinkToFit="false"/>
      <protection locked="true" hidden="false"/>
    </xf>
    <xf numFmtId="179" fontId="17" fillId="0" borderId="29" xfId="0" applyFont="true" applyBorder="true" applyAlignment="true" applyProtection="false">
      <alignment horizontal="center" vertical="center" textRotation="0" wrapText="false" indent="0" shrinkToFit="false"/>
      <protection locked="true" hidden="false"/>
    </xf>
    <xf numFmtId="179" fontId="16" fillId="2" borderId="29" xfId="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218" colorId="64" zoomScale="100" zoomScaleNormal="100" zoomScalePageLayoutView="100" workbookViewId="0">
      <selection pane="topLeft" activeCell="E223" activeCellId="0" sqref="E223"/>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FIXO DIURNO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7.25" hidden="false" customHeight="true" outlineLevel="0" collapsed="false">
      <c r="A51" s="57"/>
      <c r="B51" s="57"/>
      <c r="C51" s="57"/>
      <c r="D51" s="57"/>
      <c r="E51" s="57"/>
      <c r="F51" s="57"/>
      <c r="G51" s="57"/>
      <c r="H51" s="4"/>
      <c r="I51" s="5"/>
      <c r="J51" s="5"/>
      <c r="K51" s="5"/>
    </row>
    <row r="52" s="1" customFormat="true" ht="14.25" hidden="false" customHeight="false" outlineLevel="0" collapsed="false">
      <c r="A52" s="58" t="s">
        <v>46</v>
      </c>
      <c r="B52" s="58"/>
      <c r="C52" s="58"/>
      <c r="D52" s="58"/>
      <c r="E52" s="58"/>
      <c r="F52" s="58"/>
      <c r="G52" s="58"/>
      <c r="H52" s="4"/>
      <c r="I52" s="5"/>
      <c r="J52" s="5"/>
      <c r="K52" s="5"/>
    </row>
    <row r="53" s="1" customFormat="true" ht="14.25" hidden="false" customHeight="false" outlineLevel="0" collapsed="false">
      <c r="A53" s="32"/>
      <c r="B53" s="33"/>
      <c r="C53" s="33"/>
      <c r="D53" s="33"/>
      <c r="E53" s="33"/>
      <c r="F53" s="33"/>
      <c r="G53" s="33"/>
      <c r="H53" s="4"/>
      <c r="I53" s="5"/>
      <c r="J53" s="5"/>
      <c r="K53" s="5"/>
    </row>
    <row r="54" s="1" customFormat="true" ht="13.9" hidden="false" customHeight="true" outlineLevel="0" collapsed="false">
      <c r="A54" s="59" t="s">
        <v>47</v>
      </c>
      <c r="B54" s="59"/>
      <c r="C54" s="59"/>
      <c r="D54" s="59"/>
      <c r="E54" s="59"/>
      <c r="F54" s="59"/>
      <c r="G54" s="59"/>
      <c r="H54" s="4"/>
      <c r="I54" s="5"/>
      <c r="J54" s="5"/>
      <c r="K54" s="5"/>
    </row>
    <row r="55" s="1" customFormat="true" ht="14.25" hidden="false" customHeight="false" outlineLevel="0" collapsed="false">
      <c r="A55" s="60"/>
      <c r="B55" s="60"/>
      <c r="C55" s="60"/>
      <c r="D55" s="60"/>
      <c r="E55" s="60"/>
      <c r="F55" s="60"/>
      <c r="G55" s="60"/>
      <c r="H55" s="4"/>
      <c r="I55" s="5"/>
      <c r="J55" s="5"/>
      <c r="K55" s="5"/>
    </row>
    <row r="56" s="1" customFormat="true" ht="26.25" hidden="false" customHeight="true" outlineLevel="0" collapsed="false">
      <c r="A56" s="61" t="s">
        <v>48</v>
      </c>
      <c r="B56" s="61" t="s">
        <v>49</v>
      </c>
      <c r="C56" s="61"/>
      <c r="D56" s="61"/>
      <c r="E56" s="61"/>
      <c r="F56" s="61" t="s">
        <v>50</v>
      </c>
      <c r="G56" s="61" t="s">
        <v>40</v>
      </c>
      <c r="H56" s="4"/>
      <c r="I56" s="5"/>
      <c r="J56" s="5"/>
      <c r="K56" s="5"/>
    </row>
    <row r="57" s="1" customFormat="true" ht="13.9" hidden="false" customHeight="true" outlineLevel="0" collapsed="false">
      <c r="A57" s="62" t="s">
        <v>6</v>
      </c>
      <c r="B57" s="63" t="s">
        <v>51</v>
      </c>
      <c r="C57" s="63"/>
      <c r="D57" s="63"/>
      <c r="E57" s="63"/>
      <c r="F57" s="64" t="n">
        <f aca="false">(1/12)</f>
        <v>0.0833333333333333</v>
      </c>
      <c r="G57" s="65" t="n">
        <f aca="false">F47*F57</f>
        <v>133.796</v>
      </c>
      <c r="H57" s="4"/>
      <c r="I57" s="5"/>
      <c r="J57" s="5"/>
      <c r="K57" s="5"/>
    </row>
    <row r="58" s="1" customFormat="true" ht="13.9" hidden="false" customHeight="true" outlineLevel="0" collapsed="false">
      <c r="A58" s="62" t="s">
        <v>9</v>
      </c>
      <c r="B58" s="63" t="s">
        <v>52</v>
      </c>
      <c r="C58" s="63"/>
      <c r="D58" s="63"/>
      <c r="E58" s="63"/>
      <c r="F58" s="66" t="n">
        <f aca="false">1/12</f>
        <v>0.0833333333333333</v>
      </c>
      <c r="G58" s="65" t="n">
        <f aca="false">F47*F58</f>
        <v>133.796</v>
      </c>
      <c r="H58" s="4"/>
      <c r="I58" s="5"/>
      <c r="J58" s="5"/>
      <c r="K58" s="5"/>
    </row>
    <row r="59" s="1" customFormat="true" ht="13.9" hidden="false" customHeight="true" outlineLevel="0" collapsed="false">
      <c r="A59" s="14" t="s">
        <v>12</v>
      </c>
      <c r="B59" s="67" t="s">
        <v>53</v>
      </c>
      <c r="C59" s="67"/>
      <c r="D59" s="67"/>
      <c r="E59" s="67"/>
      <c r="F59" s="66" t="n">
        <f aca="false">(1/12)/3</f>
        <v>0.0277777777777778</v>
      </c>
      <c r="G59" s="65" t="n">
        <f aca="false">F47*F59</f>
        <v>44.5986666666667</v>
      </c>
      <c r="H59" s="4"/>
      <c r="I59" s="5"/>
      <c r="J59" s="5"/>
      <c r="K59" s="5"/>
    </row>
    <row r="60" s="1" customFormat="true" ht="13.9" hidden="false" customHeight="true" outlineLevel="0" collapsed="false">
      <c r="A60" s="21" t="s">
        <v>43</v>
      </c>
      <c r="B60" s="21"/>
      <c r="C60" s="21"/>
      <c r="D60" s="21"/>
      <c r="E60" s="21"/>
      <c r="F60" s="68" t="n">
        <f aca="false">F57+F58+F59</f>
        <v>0.194444444444444</v>
      </c>
      <c r="G60" s="69" t="n">
        <f aca="false">G57+G58+G59</f>
        <v>312.190666666667</v>
      </c>
      <c r="H60" s="4"/>
      <c r="I60" s="5"/>
      <c r="J60" s="5"/>
      <c r="K60" s="5"/>
    </row>
    <row r="61" s="1" customFormat="true" ht="14.25" hidden="false" customHeight="true" outlineLevel="0" collapsed="false">
      <c r="A61" s="70" t="s">
        <v>54</v>
      </c>
      <c r="B61" s="70"/>
      <c r="C61" s="70"/>
      <c r="D61" s="70"/>
      <c r="E61" s="70"/>
      <c r="F61" s="70"/>
      <c r="G61" s="70"/>
      <c r="H61" s="4"/>
      <c r="I61" s="5"/>
      <c r="J61" s="5"/>
      <c r="K61" s="5"/>
    </row>
    <row r="62" s="1" customFormat="true" ht="14.25" hidden="false" customHeight="false" outlineLevel="0" collapsed="false">
      <c r="A62" s="70"/>
      <c r="B62" s="70"/>
      <c r="C62" s="70"/>
      <c r="D62" s="70"/>
      <c r="E62" s="70"/>
      <c r="F62" s="70"/>
      <c r="G62" s="70"/>
      <c r="H62" s="4"/>
      <c r="I62" s="5"/>
      <c r="J62" s="5"/>
      <c r="K62" s="5"/>
    </row>
    <row r="63" s="1" customFormat="true" ht="13.9" hidden="false" customHeight="true" outlineLevel="0" collapsed="false">
      <c r="A63" s="70"/>
      <c r="B63" s="70"/>
      <c r="C63" s="70"/>
      <c r="D63" s="70"/>
      <c r="E63" s="70"/>
      <c r="F63" s="70"/>
      <c r="G63" s="70"/>
      <c r="H63" s="4"/>
      <c r="I63" s="5"/>
      <c r="J63" s="5"/>
      <c r="K63" s="5"/>
    </row>
    <row r="64" s="1" customFormat="true" ht="19.5" hidden="false" customHeight="true" outlineLevel="0" collapsed="false">
      <c r="A64" s="57" t="s">
        <v>55</v>
      </c>
      <c r="B64" s="57"/>
      <c r="C64" s="57"/>
      <c r="D64" s="57"/>
      <c r="E64" s="57"/>
      <c r="F64" s="57"/>
      <c r="G64" s="57"/>
      <c r="H64" s="4"/>
      <c r="I64" s="5"/>
      <c r="J64" s="5"/>
      <c r="K64" s="5"/>
    </row>
    <row r="65" s="1" customFormat="true" ht="13.9" hidden="false" customHeight="true" outlineLevel="0" collapsed="false">
      <c r="A65" s="57"/>
      <c r="B65" s="57"/>
      <c r="C65" s="57"/>
      <c r="D65" s="57"/>
      <c r="E65" s="57"/>
      <c r="F65" s="57"/>
      <c r="G65" s="57"/>
      <c r="H65" s="4"/>
      <c r="I65" s="5"/>
      <c r="J65" s="5"/>
      <c r="K65" s="5"/>
    </row>
    <row r="66" s="1" customFormat="true" ht="37.9" hidden="false" customHeight="true" outlineLevel="0" collapsed="false">
      <c r="A66" s="57" t="s">
        <v>56</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14.25" hidden="false" customHeight="true" outlineLevel="0" collapsed="false">
      <c r="A68" s="71" t="s">
        <v>57</v>
      </c>
      <c r="B68" s="71"/>
      <c r="C68" s="71"/>
      <c r="D68" s="71"/>
      <c r="E68" s="71"/>
      <c r="F68" s="71"/>
      <c r="G68" s="71"/>
      <c r="H68" s="4"/>
      <c r="I68" s="5"/>
      <c r="J68" s="5"/>
      <c r="K68" s="5"/>
    </row>
    <row r="69" s="1" customFormat="true" ht="14.25" hidden="false" customHeight="false" outlineLevel="0" collapsed="false">
      <c r="A69" s="71"/>
      <c r="B69" s="71"/>
      <c r="C69" s="71"/>
      <c r="D69" s="71"/>
      <c r="E69" s="71"/>
      <c r="F69" s="71"/>
      <c r="G69" s="71"/>
      <c r="H69" s="4"/>
      <c r="I69" s="5"/>
      <c r="J69" s="5"/>
      <c r="K69" s="5"/>
    </row>
    <row r="70" s="1" customFormat="true" ht="13.9" hidden="false" customHeight="true" outlineLevel="0" collapsed="false">
      <c r="A70" s="71"/>
      <c r="B70" s="71"/>
      <c r="C70" s="71"/>
      <c r="D70" s="71"/>
      <c r="E70" s="71"/>
      <c r="F70" s="71"/>
      <c r="G70" s="71"/>
      <c r="H70" s="4"/>
      <c r="I70" s="5"/>
      <c r="J70" s="5"/>
      <c r="K70" s="5"/>
    </row>
    <row r="71" s="1" customFormat="true" ht="14.25" hidden="false" customHeight="true" outlineLevel="0" collapsed="false">
      <c r="A71" s="72" t="s">
        <v>58</v>
      </c>
      <c r="B71" s="72"/>
      <c r="C71" s="72"/>
      <c r="D71" s="72"/>
      <c r="E71" s="72"/>
      <c r="F71" s="72"/>
      <c r="G71" s="73" t="n">
        <f aca="false">F47+G60</f>
        <v>1917.74266666667</v>
      </c>
      <c r="H71" s="4"/>
      <c r="I71" s="5"/>
      <c r="J71" s="5"/>
      <c r="K71" s="5"/>
    </row>
    <row r="72" s="1" customFormat="true" ht="14.25" hidden="false" customHeight="false" outlineLevel="0" collapsed="false">
      <c r="A72" s="41"/>
      <c r="B72" s="33"/>
      <c r="C72" s="33"/>
      <c r="D72" s="33"/>
      <c r="E72" s="33"/>
      <c r="F72" s="33"/>
      <c r="G72" s="33"/>
      <c r="H72" s="4"/>
      <c r="I72" s="5"/>
      <c r="J72" s="5"/>
      <c r="K72" s="5"/>
    </row>
    <row r="73" s="1" customFormat="true" ht="13.9" hidden="false" customHeight="true" outlineLevel="0" collapsed="false">
      <c r="A73" s="74" t="s">
        <v>59</v>
      </c>
      <c r="B73" s="75" t="s">
        <v>60</v>
      </c>
      <c r="C73" s="75"/>
      <c r="D73" s="75"/>
      <c r="E73" s="75"/>
      <c r="F73" s="75" t="s">
        <v>61</v>
      </c>
      <c r="G73" s="75" t="s">
        <v>40</v>
      </c>
      <c r="H73" s="4"/>
      <c r="I73" s="5"/>
      <c r="J73" s="5"/>
      <c r="K73" s="5"/>
    </row>
    <row r="74" s="1" customFormat="true" ht="13.9" hidden="false" customHeight="true" outlineLevel="0" collapsed="false">
      <c r="A74" s="76" t="s">
        <v>6</v>
      </c>
      <c r="B74" s="77" t="s">
        <v>62</v>
      </c>
      <c r="C74" s="77"/>
      <c r="D74" s="77"/>
      <c r="E74" s="77"/>
      <c r="F74" s="78" t="n">
        <v>0.2</v>
      </c>
      <c r="G74" s="79" t="n">
        <f aca="false">G71*F74</f>
        <v>383.548533333333</v>
      </c>
      <c r="H74" s="4"/>
      <c r="I74" s="5"/>
      <c r="J74" s="5"/>
      <c r="K74" s="5"/>
    </row>
    <row r="75" s="1" customFormat="true" ht="13.9" hidden="false" customHeight="true" outlineLevel="0" collapsed="false">
      <c r="A75" s="76" t="s">
        <v>9</v>
      </c>
      <c r="B75" s="77" t="s">
        <v>63</v>
      </c>
      <c r="C75" s="77"/>
      <c r="D75" s="77"/>
      <c r="E75" s="77"/>
      <c r="F75" s="78" t="n">
        <v>0.025</v>
      </c>
      <c r="G75" s="79" t="n">
        <f aca="false">G71*F75</f>
        <v>47.9435666666667</v>
      </c>
      <c r="H75" s="4"/>
      <c r="I75" s="5"/>
      <c r="J75" s="5"/>
      <c r="K75" s="5"/>
    </row>
    <row r="76" s="1" customFormat="true" ht="13.9" hidden="false" customHeight="true" outlineLevel="0" collapsed="false">
      <c r="A76" s="76" t="s">
        <v>12</v>
      </c>
      <c r="B76" s="77" t="s">
        <v>64</v>
      </c>
      <c r="C76" s="77"/>
      <c r="D76" s="77"/>
      <c r="E76" s="77"/>
      <c r="F76" s="78" t="n">
        <v>0.03</v>
      </c>
      <c r="G76" s="79" t="n">
        <f aca="false">G71*F76</f>
        <v>57.53228</v>
      </c>
      <c r="H76" s="4"/>
      <c r="I76" s="5"/>
      <c r="J76" s="5"/>
      <c r="K76" s="5"/>
    </row>
    <row r="77" s="1" customFormat="true" ht="13.9" hidden="false" customHeight="true" outlineLevel="0" collapsed="false">
      <c r="A77" s="76" t="s">
        <v>15</v>
      </c>
      <c r="B77" s="77" t="s">
        <v>65</v>
      </c>
      <c r="C77" s="77"/>
      <c r="D77" s="77"/>
      <c r="E77" s="77"/>
      <c r="F77" s="78" t="n">
        <v>0.015</v>
      </c>
      <c r="G77" s="79" t="n">
        <f aca="false">G71*F77</f>
        <v>28.76614</v>
      </c>
      <c r="H77" s="4"/>
      <c r="I77" s="5"/>
      <c r="J77" s="5"/>
      <c r="K77" s="5"/>
    </row>
    <row r="78" s="1" customFormat="true" ht="13.9" hidden="false" customHeight="true" outlineLevel="0" collapsed="false">
      <c r="A78" s="76" t="s">
        <v>66</v>
      </c>
      <c r="B78" s="77" t="s">
        <v>67</v>
      </c>
      <c r="C78" s="77"/>
      <c r="D78" s="77"/>
      <c r="E78" s="77"/>
      <c r="F78" s="78" t="n">
        <v>0.01</v>
      </c>
      <c r="G78" s="79" t="n">
        <f aca="false">G71*F78</f>
        <v>19.1774266666667</v>
      </c>
      <c r="H78" s="4"/>
      <c r="I78" s="5"/>
      <c r="J78" s="5"/>
      <c r="K78" s="5"/>
    </row>
    <row r="79" s="1" customFormat="true" ht="13.9" hidden="false" customHeight="true" outlineLevel="0" collapsed="false">
      <c r="A79" s="76" t="s">
        <v>68</v>
      </c>
      <c r="B79" s="77" t="s">
        <v>69</v>
      </c>
      <c r="C79" s="77"/>
      <c r="D79" s="77"/>
      <c r="E79" s="77"/>
      <c r="F79" s="78" t="n">
        <v>0.006</v>
      </c>
      <c r="G79" s="79" t="n">
        <f aca="false">G71*F79</f>
        <v>11.506456</v>
      </c>
      <c r="H79" s="4"/>
      <c r="I79" s="5"/>
      <c r="J79" s="5"/>
      <c r="K79" s="5"/>
    </row>
    <row r="80" s="1" customFormat="true" ht="13.9" hidden="false" customHeight="true" outlineLevel="0" collapsed="false">
      <c r="A80" s="76" t="s">
        <v>70</v>
      </c>
      <c r="B80" s="36" t="s">
        <v>71</v>
      </c>
      <c r="C80" s="36"/>
      <c r="D80" s="36"/>
      <c r="E80" s="36"/>
      <c r="F80" s="78" t="n">
        <v>0.002</v>
      </c>
      <c r="G80" s="79" t="n">
        <f aca="false">G71*F80</f>
        <v>3.83548533333333</v>
      </c>
      <c r="H80" s="4"/>
      <c r="I80" s="5"/>
      <c r="J80" s="5"/>
      <c r="K80" s="5"/>
    </row>
    <row r="81" s="1" customFormat="true" ht="13.9" hidden="false" customHeight="true" outlineLevel="0" collapsed="false">
      <c r="A81" s="76" t="s">
        <v>72</v>
      </c>
      <c r="B81" s="36" t="s">
        <v>73</v>
      </c>
      <c r="C81" s="36"/>
      <c r="D81" s="36"/>
      <c r="E81" s="36"/>
      <c r="F81" s="78" t="n">
        <v>0.08</v>
      </c>
      <c r="G81" s="79" t="n">
        <f aca="false">G71*F81</f>
        <v>153.419413333333</v>
      </c>
      <c r="H81" s="4"/>
      <c r="I81" s="5"/>
      <c r="J81" s="5"/>
      <c r="K81" s="5"/>
    </row>
    <row r="82" s="1" customFormat="true" ht="14.25" hidden="false" customHeight="true" outlineLevel="0" collapsed="false">
      <c r="A82" s="74" t="s">
        <v>43</v>
      </c>
      <c r="B82" s="74"/>
      <c r="C82" s="74"/>
      <c r="D82" s="74"/>
      <c r="E82" s="74"/>
      <c r="F82" s="80" t="n">
        <v>0.368</v>
      </c>
      <c r="G82" s="81" t="n">
        <f aca="false">SUM(G74:G81)</f>
        <v>705.729301333333</v>
      </c>
      <c r="H82" s="4"/>
      <c r="I82" s="5"/>
      <c r="J82" s="82"/>
      <c r="K82" s="5"/>
    </row>
    <row r="83" s="1" customFormat="true" ht="13.9" hidden="false" customHeight="true" outlineLevel="0" collapsed="false">
      <c r="A83" s="13"/>
      <c r="B83" s="33"/>
      <c r="C83" s="33"/>
      <c r="D83" s="33"/>
      <c r="E83" s="33"/>
      <c r="F83" s="33"/>
      <c r="G83" s="33"/>
      <c r="H83" s="4"/>
      <c r="I83" s="5"/>
      <c r="J83" s="5"/>
      <c r="K83" s="5"/>
    </row>
    <row r="84" s="1" customFormat="true" ht="14.25" hidden="false" customHeight="true" outlineLevel="0" collapsed="false">
      <c r="A84" s="83" t="s">
        <v>74</v>
      </c>
      <c r="B84" s="83"/>
      <c r="C84" s="83"/>
      <c r="D84" s="83"/>
      <c r="E84" s="83"/>
      <c r="F84" s="83"/>
      <c r="G84" s="83"/>
      <c r="H84" s="4"/>
      <c r="I84" s="5"/>
      <c r="J84" s="5"/>
      <c r="K84" s="5"/>
    </row>
    <row r="85" s="1" customFormat="true" ht="13.9" hidden="false" customHeight="true" outlineLevel="0" collapsed="false">
      <c r="A85" s="83"/>
      <c r="B85" s="83"/>
      <c r="C85" s="83"/>
      <c r="D85" s="83"/>
      <c r="E85" s="83"/>
      <c r="F85" s="83"/>
      <c r="G85" s="83"/>
      <c r="H85" s="4"/>
      <c r="I85" s="5"/>
      <c r="J85" s="5"/>
      <c r="K85" s="5"/>
    </row>
    <row r="86" s="1" customFormat="true" ht="14.25" hidden="false" customHeight="true" outlineLevel="0" collapsed="false">
      <c r="A86" s="83" t="s">
        <v>75</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customFormat="false" ht="53.25" hidden="false" customHeight="true" outlineLevel="0" collapsed="false">
      <c r="A88" s="84" t="s">
        <v>76</v>
      </c>
      <c r="B88" s="84"/>
      <c r="C88" s="84"/>
      <c r="D88" s="84"/>
      <c r="E88" s="84"/>
      <c r="F88" s="84"/>
      <c r="G88" s="84"/>
      <c r="H88" s="85"/>
      <c r="I88" s="85"/>
    </row>
    <row r="89" s="1" customFormat="true" ht="19.35" hidden="false" customHeight="true" outlineLevel="0" collapsed="false">
      <c r="A89" s="83" t="s">
        <v>77</v>
      </c>
      <c r="B89" s="83"/>
      <c r="C89" s="83"/>
      <c r="D89" s="83"/>
      <c r="E89" s="83"/>
      <c r="F89" s="83"/>
      <c r="G89" s="83"/>
      <c r="H89" s="4"/>
      <c r="I89" s="5"/>
      <c r="J89" s="5"/>
      <c r="K89" s="5"/>
    </row>
    <row r="90" s="1" customFormat="true" ht="14.25" hidden="false" customHeight="false" outlineLevel="0" collapsed="false">
      <c r="A90" s="28"/>
      <c r="B90" s="28"/>
      <c r="C90" s="28"/>
      <c r="D90" s="28"/>
      <c r="E90" s="28"/>
      <c r="F90" s="28"/>
      <c r="G90" s="28"/>
      <c r="H90" s="4"/>
      <c r="I90" s="5"/>
      <c r="J90" s="5"/>
      <c r="K90" s="5"/>
    </row>
    <row r="91" s="1" customFormat="true" ht="14.25" hidden="false" customHeight="false" outlineLevel="0" collapsed="false">
      <c r="A91" s="86" t="s">
        <v>78</v>
      </c>
      <c r="B91" s="86"/>
      <c r="C91" s="86"/>
      <c r="D91" s="86"/>
      <c r="E91" s="86"/>
      <c r="F91" s="86"/>
      <c r="G91" s="86"/>
      <c r="H91" s="4"/>
      <c r="I91" s="5"/>
      <c r="J91" s="5"/>
      <c r="K91" s="5"/>
    </row>
    <row r="92" s="1" customFormat="true" ht="13.9" hidden="false" customHeight="true" outlineLevel="0" collapsed="false">
      <c r="A92" s="13"/>
      <c r="B92" s="33"/>
      <c r="C92" s="33"/>
      <c r="D92" s="33"/>
      <c r="E92" s="33"/>
      <c r="F92" s="33"/>
      <c r="G92" s="33"/>
      <c r="H92" s="4"/>
      <c r="I92" s="5"/>
      <c r="J92" s="5"/>
      <c r="K92" s="5"/>
    </row>
    <row r="93" s="1" customFormat="true" ht="14.25" hidden="false" customHeight="true" outlineLevel="0" collapsed="false">
      <c r="A93" s="87" t="s">
        <v>79</v>
      </c>
      <c r="B93" s="87" t="s">
        <v>80</v>
      </c>
      <c r="C93" s="87"/>
      <c r="D93" s="87"/>
      <c r="E93" s="87"/>
      <c r="F93" s="88" t="s">
        <v>40</v>
      </c>
      <c r="G93" s="88"/>
      <c r="H93" s="4"/>
      <c r="I93" s="5"/>
      <c r="J93" s="5"/>
      <c r="K93" s="5"/>
    </row>
    <row r="94" s="1" customFormat="true" ht="14.25" hidden="false" customHeight="true" outlineLevel="0" collapsed="false">
      <c r="A94" s="89" t="s">
        <v>6</v>
      </c>
      <c r="B94" s="90" t="s">
        <v>81</v>
      </c>
      <c r="C94" s="90"/>
      <c r="D94" s="90"/>
      <c r="E94" s="90"/>
      <c r="F94" s="91"/>
      <c r="G94" s="91"/>
      <c r="H94" s="4"/>
      <c r="I94" s="5"/>
      <c r="J94" s="5"/>
      <c r="K94" s="5"/>
    </row>
    <row r="95" s="1" customFormat="true" ht="31.5" hidden="false" customHeight="true" outlineLevel="0" collapsed="false">
      <c r="A95" s="89" t="s">
        <v>9</v>
      </c>
      <c r="B95" s="90" t="s">
        <v>82</v>
      </c>
      <c r="C95" s="90"/>
      <c r="D95" s="90"/>
      <c r="E95" s="90"/>
      <c r="F95" s="91" t="n">
        <f aca="false">15*(27.16-0.67)</f>
        <v>397.35</v>
      </c>
      <c r="G95" s="91"/>
      <c r="H95" s="4"/>
      <c r="I95" s="5"/>
      <c r="J95" s="5"/>
      <c r="K95" s="5"/>
    </row>
    <row r="96" s="1" customFormat="true" ht="27.75" hidden="false" customHeight="true" outlineLevel="0" collapsed="false">
      <c r="A96" s="92" t="s">
        <v>12</v>
      </c>
      <c r="B96" s="93" t="s">
        <v>83</v>
      </c>
      <c r="C96" s="93"/>
      <c r="D96" s="93"/>
      <c r="E96" s="93"/>
      <c r="F96" s="91" t="n">
        <v>45.6</v>
      </c>
      <c r="G96" s="91"/>
      <c r="H96" s="4"/>
      <c r="I96" s="5"/>
      <c r="J96" s="5"/>
      <c r="K96" s="5"/>
    </row>
    <row r="97" s="1" customFormat="true" ht="27.75" hidden="false" customHeight="true" outlineLevel="0" collapsed="false">
      <c r="A97" s="92" t="s">
        <v>15</v>
      </c>
      <c r="B97" s="93" t="s">
        <v>84</v>
      </c>
      <c r="C97" s="93"/>
      <c r="D97" s="93"/>
      <c r="E97" s="93"/>
      <c r="F97" s="94"/>
      <c r="G97" s="94"/>
      <c r="H97" s="4"/>
      <c r="I97" s="5"/>
      <c r="J97" s="5"/>
      <c r="K97" s="5"/>
    </row>
    <row r="98" s="1" customFormat="true" ht="13.9" hidden="false" customHeight="true" outlineLevel="0" collapsed="false">
      <c r="A98" s="89" t="s">
        <v>66</v>
      </c>
      <c r="B98" s="95" t="s">
        <v>85</v>
      </c>
      <c r="C98" s="95"/>
      <c r="D98" s="95"/>
      <c r="E98" s="95"/>
      <c r="F98" s="91"/>
      <c r="G98" s="91"/>
      <c r="H98" s="4"/>
      <c r="I98" s="5"/>
      <c r="J98" s="5"/>
      <c r="K98" s="5"/>
    </row>
    <row r="99" s="1" customFormat="true" ht="14.1" hidden="false" customHeight="true" outlineLevel="0" collapsed="false">
      <c r="A99" s="80" t="s">
        <v>43</v>
      </c>
      <c r="B99" s="80"/>
      <c r="C99" s="80"/>
      <c r="D99" s="80"/>
      <c r="E99" s="80"/>
      <c r="F99" s="96" t="n">
        <f aca="false">SUM(F94:G98)</f>
        <v>442.95</v>
      </c>
      <c r="G99" s="96"/>
      <c r="H99" s="4"/>
      <c r="I99" s="5"/>
      <c r="J99" s="5"/>
      <c r="K99" s="5"/>
    </row>
    <row r="100" s="1" customFormat="true" ht="14.25" hidden="false" customHeight="false" outlineLevel="0" collapsed="false">
      <c r="A100" s="23"/>
      <c r="B100" s="23"/>
      <c r="C100" s="23"/>
      <c r="D100" s="23"/>
      <c r="E100" s="23"/>
      <c r="F100" s="23"/>
      <c r="G100" s="23"/>
      <c r="H100" s="4"/>
      <c r="I100" s="5"/>
      <c r="J100" s="5"/>
      <c r="K100" s="5"/>
    </row>
    <row r="101" s="1" customFormat="true" ht="14.25" hidden="false" customHeight="true" outlineLevel="0" collapsed="false">
      <c r="A101" s="83" t="s">
        <v>86</v>
      </c>
      <c r="B101" s="83"/>
      <c r="C101" s="83"/>
      <c r="D101" s="83"/>
      <c r="E101" s="83"/>
      <c r="F101" s="83"/>
      <c r="G101" s="83"/>
      <c r="H101" s="4"/>
      <c r="I101" s="5"/>
      <c r="J101" s="5"/>
      <c r="K101" s="5"/>
    </row>
    <row r="102" s="1" customFormat="true" ht="13.9" hidden="false" customHeight="true" outlineLevel="0" collapsed="false">
      <c r="A102" s="97"/>
      <c r="B102" s="97"/>
      <c r="C102" s="97"/>
      <c r="D102" s="97"/>
      <c r="E102" s="97"/>
      <c r="F102" s="97"/>
      <c r="G102" s="97"/>
      <c r="H102" s="4"/>
      <c r="I102" s="5"/>
      <c r="J102" s="5"/>
      <c r="K102" s="5"/>
    </row>
    <row r="103" s="1" customFormat="true" ht="15.75" hidden="false" customHeight="true" outlineLevel="0" collapsed="false">
      <c r="A103" s="83" t="s">
        <v>87</v>
      </c>
      <c r="B103" s="83"/>
      <c r="C103" s="83"/>
      <c r="D103" s="83"/>
      <c r="E103" s="83"/>
      <c r="F103" s="83"/>
      <c r="G103" s="83"/>
      <c r="H103" s="4"/>
      <c r="I103" s="5"/>
      <c r="J103" s="5"/>
      <c r="K103" s="5"/>
    </row>
    <row r="104" s="1" customFormat="true" ht="14.25" hidden="false" customHeight="false" outlineLevel="0" collapsed="false">
      <c r="A104" s="83"/>
      <c r="B104" s="83"/>
      <c r="C104" s="83"/>
      <c r="D104" s="83"/>
      <c r="E104" s="83"/>
      <c r="F104" s="83"/>
      <c r="G104" s="83"/>
      <c r="H104" s="4"/>
      <c r="I104" s="5"/>
      <c r="J104" s="5"/>
      <c r="K104" s="5"/>
    </row>
    <row r="105" s="1" customFormat="true" ht="14.25" hidden="false" customHeight="true" outlineLevel="0" collapsed="false">
      <c r="A105" s="98"/>
      <c r="B105" s="98"/>
      <c r="C105" s="98"/>
      <c r="D105" s="98"/>
      <c r="E105" s="98"/>
      <c r="F105" s="98"/>
      <c r="G105" s="98"/>
      <c r="H105" s="4"/>
      <c r="I105" s="5"/>
      <c r="J105" s="5"/>
      <c r="K105" s="5"/>
    </row>
    <row r="106" s="1" customFormat="true" ht="25.35" hidden="false" customHeight="true" outlineLevel="0" collapsed="false">
      <c r="A106" s="57" t="s">
        <v>88</v>
      </c>
      <c r="B106" s="57"/>
      <c r="C106" s="57"/>
      <c r="D106" s="57"/>
      <c r="E106" s="57"/>
      <c r="F106" s="57"/>
      <c r="G106" s="57"/>
      <c r="H106" s="4"/>
      <c r="I106" s="5"/>
      <c r="J106" s="5"/>
      <c r="K106" s="5"/>
    </row>
    <row r="107" s="1" customFormat="true" ht="13.9" hidden="false" customHeight="true" outlineLevel="0" collapsed="false">
      <c r="A107" s="5"/>
      <c r="B107" s="97"/>
      <c r="C107" s="97"/>
      <c r="D107" s="97"/>
      <c r="E107" s="97"/>
      <c r="F107" s="97"/>
      <c r="G107" s="97"/>
      <c r="H107" s="4"/>
      <c r="I107" s="5"/>
      <c r="J107" s="5"/>
      <c r="K107" s="5"/>
    </row>
    <row r="108" s="1" customFormat="true" ht="13.9" hidden="false" customHeight="true" outlineLevel="0" collapsed="false">
      <c r="A108" s="45" t="s">
        <v>89</v>
      </c>
      <c r="B108" s="45"/>
      <c r="C108" s="45"/>
      <c r="D108" s="45"/>
      <c r="E108" s="45"/>
      <c r="F108" s="45"/>
      <c r="G108" s="45"/>
      <c r="H108" s="4"/>
      <c r="I108" s="5"/>
      <c r="J108" s="5"/>
      <c r="K108" s="5"/>
    </row>
    <row r="109" s="1" customFormat="true" ht="13.9" hidden="false" customHeight="true" outlineLevel="0" collapsed="false">
      <c r="A109" s="45"/>
      <c r="B109" s="45"/>
      <c r="C109" s="45"/>
      <c r="D109" s="45"/>
      <c r="E109" s="45"/>
      <c r="F109" s="45"/>
      <c r="G109" s="45"/>
      <c r="H109" s="4"/>
      <c r="I109" s="5"/>
      <c r="J109" s="5"/>
      <c r="K109" s="5"/>
    </row>
    <row r="110" s="1" customFormat="true" ht="37.5" hidden="false" customHeight="true" outlineLevel="0" collapsed="false">
      <c r="A110" s="99" t="s">
        <v>90</v>
      </c>
      <c r="B110" s="99"/>
      <c r="C110" s="99"/>
      <c r="D110" s="99"/>
      <c r="E110" s="99"/>
      <c r="F110" s="99"/>
      <c r="G110" s="99"/>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14.25" hidden="false" customHeight="true" outlineLevel="0" collapsed="false">
      <c r="A112" s="27" t="s">
        <v>91</v>
      </c>
      <c r="B112" s="27"/>
      <c r="C112" s="27"/>
      <c r="D112" s="27"/>
      <c r="E112" s="27"/>
      <c r="F112" s="27"/>
      <c r="G112" s="27"/>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4" t="n">
        <v>2</v>
      </c>
      <c r="B114" s="101" t="s">
        <v>92</v>
      </c>
      <c r="C114" s="101"/>
      <c r="D114" s="101"/>
      <c r="E114" s="101"/>
      <c r="F114" s="74" t="s">
        <v>40</v>
      </c>
      <c r="G114" s="74"/>
      <c r="H114" s="4"/>
      <c r="I114" s="5"/>
      <c r="J114" s="5"/>
      <c r="K114" s="5"/>
    </row>
    <row r="115" s="1" customFormat="true" ht="13.9" hidden="false" customHeight="true" outlineLevel="0" collapsed="false">
      <c r="A115" s="76" t="s">
        <v>48</v>
      </c>
      <c r="B115" s="36" t="s">
        <v>49</v>
      </c>
      <c r="C115" s="36"/>
      <c r="D115" s="36"/>
      <c r="E115" s="36"/>
      <c r="F115" s="102" t="n">
        <f aca="false">G60</f>
        <v>312.190666666667</v>
      </c>
      <c r="G115" s="102"/>
      <c r="H115" s="4"/>
      <c r="I115" s="5"/>
      <c r="K115" s="5"/>
    </row>
    <row r="116" s="1" customFormat="true" ht="13.9" hidden="false" customHeight="true" outlineLevel="0" collapsed="false">
      <c r="A116" s="76" t="s">
        <v>59</v>
      </c>
      <c r="B116" s="36" t="s">
        <v>60</v>
      </c>
      <c r="C116" s="36"/>
      <c r="D116" s="36"/>
      <c r="E116" s="36"/>
      <c r="F116" s="102" t="n">
        <f aca="false">G82</f>
        <v>705.729301333333</v>
      </c>
      <c r="G116" s="102"/>
      <c r="H116" s="4"/>
      <c r="I116" s="5"/>
      <c r="K116" s="5"/>
    </row>
    <row r="117" s="1" customFormat="true" ht="13.9" hidden="false" customHeight="true" outlineLevel="0" collapsed="false">
      <c r="A117" s="76" t="s">
        <v>79</v>
      </c>
      <c r="B117" s="36" t="s">
        <v>80</v>
      </c>
      <c r="C117" s="36"/>
      <c r="D117" s="36"/>
      <c r="E117" s="36"/>
      <c r="F117" s="102" t="n">
        <f aca="false">F99</f>
        <v>442.95</v>
      </c>
      <c r="G117" s="102"/>
      <c r="H117" s="4"/>
      <c r="I117" s="5"/>
      <c r="K117" s="5"/>
    </row>
    <row r="118" s="1" customFormat="true" ht="14.25" hidden="false" customHeight="true" outlineLevel="0" collapsed="false">
      <c r="A118" s="101" t="s">
        <v>43</v>
      </c>
      <c r="B118" s="101"/>
      <c r="C118" s="101"/>
      <c r="D118" s="101"/>
      <c r="E118" s="101"/>
      <c r="F118" s="103" t="n">
        <f aca="false">F115+F116+F117</f>
        <v>1460.869968</v>
      </c>
      <c r="G118" s="103"/>
      <c r="H118" s="4"/>
      <c r="I118" s="5"/>
      <c r="K118" s="5"/>
    </row>
    <row r="119" s="1" customFormat="true" ht="14.25" hidden="false" customHeight="true" outlineLevel="0" collapsed="false">
      <c r="A119" s="104"/>
      <c r="B119" s="104"/>
      <c r="C119" s="104"/>
      <c r="D119" s="104"/>
      <c r="E119" s="104"/>
      <c r="F119" s="105"/>
      <c r="G119" s="105"/>
      <c r="H119" s="4"/>
      <c r="I119" s="5"/>
      <c r="J119" s="106"/>
      <c r="K119" s="5"/>
    </row>
    <row r="120" s="1" customFormat="true" ht="14.25" hidden="false" customHeight="false" outlineLevel="0" collapsed="false">
      <c r="A120" s="58" t="s">
        <v>93</v>
      </c>
      <c r="B120" s="58"/>
      <c r="C120" s="58"/>
      <c r="D120" s="58"/>
      <c r="E120" s="58"/>
      <c r="F120" s="58"/>
      <c r="G120" s="58"/>
      <c r="H120" s="4"/>
      <c r="I120" s="5"/>
      <c r="K120" s="5"/>
    </row>
    <row r="121" s="1" customFormat="true" ht="13.9" hidden="false" customHeight="true" outlineLevel="0" collapsed="false">
      <c r="A121" s="5"/>
      <c r="B121" s="33"/>
      <c r="C121" s="33"/>
      <c r="D121" s="33"/>
      <c r="E121" s="33"/>
      <c r="F121" s="33"/>
      <c r="G121" s="33"/>
      <c r="H121" s="4"/>
      <c r="I121" s="5"/>
    </row>
    <row r="122" s="1" customFormat="true" ht="13.9" hidden="false" customHeight="true" outlineLevel="0" collapsed="false">
      <c r="A122" s="61" t="n">
        <v>3</v>
      </c>
      <c r="B122" s="107" t="s">
        <v>94</v>
      </c>
      <c r="C122" s="107"/>
      <c r="D122" s="107"/>
      <c r="E122" s="107"/>
      <c r="F122" s="108" t="s">
        <v>50</v>
      </c>
      <c r="G122" s="61" t="s">
        <v>40</v>
      </c>
      <c r="H122" s="4"/>
      <c r="I122" s="5"/>
    </row>
    <row r="123" s="1" customFormat="true" ht="14.25" hidden="false" customHeight="true" outlineLevel="0" collapsed="false">
      <c r="A123" s="62" t="s">
        <v>6</v>
      </c>
      <c r="B123" s="109" t="s">
        <v>95</v>
      </c>
      <c r="C123" s="109"/>
      <c r="D123" s="109"/>
      <c r="E123" s="109"/>
      <c r="F123" s="110" t="n">
        <v>0.0042</v>
      </c>
      <c r="G123" s="111" t="n">
        <f aca="false">F47*F123</f>
        <v>6.7433184</v>
      </c>
      <c r="H123" s="4"/>
      <c r="I123" s="5"/>
    </row>
    <row r="124" s="1" customFormat="true" ht="14.25" hidden="false" customHeight="true" outlineLevel="0" collapsed="false">
      <c r="A124" s="14" t="s">
        <v>9</v>
      </c>
      <c r="B124" s="109" t="s">
        <v>96</v>
      </c>
      <c r="C124" s="109"/>
      <c r="D124" s="109"/>
      <c r="E124" s="109"/>
      <c r="F124" s="110" t="n">
        <f aca="false">F81*F123</f>
        <v>0.000336</v>
      </c>
      <c r="G124" s="111" t="n">
        <f aca="false">F47*F124</f>
        <v>0.539465472</v>
      </c>
      <c r="H124" s="4"/>
      <c r="I124" s="5"/>
    </row>
    <row r="125" s="1" customFormat="true" ht="14.25" hidden="false" customHeight="true" outlineLevel="0" collapsed="false">
      <c r="A125" s="14" t="s">
        <v>12</v>
      </c>
      <c r="B125" s="109" t="s">
        <v>97</v>
      </c>
      <c r="C125" s="109"/>
      <c r="D125" s="109"/>
      <c r="E125" s="109"/>
      <c r="F125" s="110" t="n">
        <v>0.04</v>
      </c>
      <c r="G125" s="111" t="n">
        <f aca="false">F47*F125</f>
        <v>64.22208</v>
      </c>
      <c r="H125" s="4"/>
      <c r="I125" s="5"/>
    </row>
    <row r="126" s="1" customFormat="true" ht="14.25" hidden="false" customHeight="true" outlineLevel="0" collapsed="false">
      <c r="A126" s="112" t="s">
        <v>15</v>
      </c>
      <c r="B126" s="109" t="s">
        <v>98</v>
      </c>
      <c r="C126" s="109"/>
      <c r="D126" s="109"/>
      <c r="E126" s="109"/>
      <c r="F126" s="110" t="n">
        <v>0.0194</v>
      </c>
      <c r="G126" s="111" t="n">
        <f aca="false">F47*F126</f>
        <v>31.1477088</v>
      </c>
      <c r="H126" s="4"/>
      <c r="I126" s="5"/>
    </row>
    <row r="127" s="1" customFormat="true" ht="26.25" hidden="false" customHeight="true" outlineLevel="0" collapsed="false">
      <c r="A127" s="112" t="s">
        <v>66</v>
      </c>
      <c r="B127" s="109" t="s">
        <v>99</v>
      </c>
      <c r="C127" s="109"/>
      <c r="D127" s="109"/>
      <c r="E127" s="109"/>
      <c r="F127" s="110" t="n">
        <f aca="false">F82*F126</f>
        <v>0.0071392</v>
      </c>
      <c r="G127" s="111" t="n">
        <f aca="false">F47*F127</f>
        <v>11.4623568384</v>
      </c>
      <c r="H127" s="4"/>
      <c r="I127" s="5"/>
    </row>
    <row r="128" s="1" customFormat="true" ht="13.9" hidden="false" customHeight="true" outlineLevel="0" collapsed="false">
      <c r="A128" s="113"/>
      <c r="B128" s="114" t="s">
        <v>100</v>
      </c>
      <c r="C128" s="114"/>
      <c r="D128" s="114"/>
      <c r="E128" s="114"/>
      <c r="F128" s="115" t="n">
        <f aca="false">SUM(F123:F127)</f>
        <v>0.0710752</v>
      </c>
      <c r="G128" s="116" t="n">
        <f aca="false">SUM(G123:G127)</f>
        <v>114.1149295104</v>
      </c>
      <c r="H128" s="4"/>
      <c r="I128" s="5"/>
    </row>
    <row r="129" s="1" customFormat="true" ht="13.9" hidden="false" customHeight="true" outlineLevel="0" collapsed="false">
      <c r="A129" s="117"/>
      <c r="B129" s="118"/>
      <c r="C129" s="118"/>
      <c r="D129" s="118"/>
      <c r="E129" s="118"/>
      <c r="F129" s="119"/>
      <c r="G129" s="120"/>
      <c r="H129" s="4"/>
      <c r="I129" s="5"/>
    </row>
    <row r="130" s="1" customFormat="true" ht="13.9" hidden="false" customHeight="true" outlineLevel="0" collapsed="false">
      <c r="A130" s="83" t="s">
        <v>101</v>
      </c>
      <c r="B130" s="83"/>
      <c r="C130" s="83"/>
      <c r="D130" s="83"/>
      <c r="E130" s="83"/>
      <c r="F130" s="83"/>
      <c r="G130" s="83"/>
      <c r="H130" s="4"/>
      <c r="I130" s="5"/>
    </row>
    <row r="131" s="1" customFormat="true" ht="15.75" hidden="false" customHeight="true" outlineLevel="0" collapsed="false">
      <c r="A131" s="83"/>
      <c r="B131" s="83"/>
      <c r="C131" s="83"/>
      <c r="D131" s="83"/>
      <c r="E131" s="83"/>
      <c r="F131" s="83"/>
      <c r="G131" s="83"/>
      <c r="H131" s="4"/>
      <c r="I131" s="121"/>
      <c r="J131" s="122"/>
      <c r="K131" s="5"/>
    </row>
    <row r="132" s="1" customFormat="true" ht="14.25" hidden="false" customHeight="false" outlineLevel="0" collapsed="false">
      <c r="A132" s="83"/>
      <c r="B132" s="83"/>
      <c r="C132" s="83"/>
      <c r="D132" s="83"/>
      <c r="E132" s="83"/>
      <c r="F132" s="83"/>
      <c r="G132" s="83"/>
      <c r="H132" s="4"/>
      <c r="I132" s="5"/>
      <c r="J132" s="5"/>
      <c r="K132" s="5"/>
    </row>
    <row r="133" s="1" customFormat="true" ht="25.35" hidden="false" customHeight="true" outlineLevel="0" collapsed="false">
      <c r="A133" s="83"/>
      <c r="B133" s="83"/>
      <c r="C133" s="83"/>
      <c r="D133" s="83"/>
      <c r="E133" s="83"/>
      <c r="F133" s="83"/>
      <c r="G133" s="83"/>
      <c r="H133" s="4"/>
      <c r="I133" s="5"/>
      <c r="J133" s="5"/>
      <c r="K133" s="5"/>
    </row>
    <row r="134" s="1" customFormat="true" ht="58.15" hidden="false" customHeight="true" outlineLevel="0" collapsed="false">
      <c r="A134" s="123" t="s">
        <v>102</v>
      </c>
      <c r="B134" s="123"/>
      <c r="C134" s="123"/>
      <c r="D134" s="123"/>
      <c r="E134" s="123"/>
      <c r="F134" s="123"/>
      <c r="G134" s="123"/>
      <c r="H134" s="4"/>
      <c r="I134" s="5"/>
    </row>
    <row r="135" s="1" customFormat="true" ht="80.45" hidden="false" customHeight="true" outlineLevel="0" collapsed="false">
      <c r="A135" s="124" t="s">
        <v>103</v>
      </c>
      <c r="B135" s="124"/>
      <c r="C135" s="124"/>
      <c r="D135" s="124"/>
      <c r="E135" s="124"/>
      <c r="F135" s="124"/>
      <c r="G135" s="124"/>
      <c r="H135" s="4"/>
      <c r="I135" s="5"/>
    </row>
    <row r="136" s="1" customFormat="true" ht="14.25" hidden="false" customHeight="true" outlineLevel="0" collapsed="false">
      <c r="A136" s="117"/>
      <c r="B136" s="118"/>
      <c r="C136" s="118"/>
      <c r="D136" s="118"/>
      <c r="E136" s="118"/>
      <c r="F136" s="119"/>
      <c r="G136" s="125"/>
      <c r="H136" s="4"/>
      <c r="I136" s="5"/>
      <c r="J136" s="5"/>
      <c r="K136" s="5"/>
    </row>
    <row r="137" s="1" customFormat="true" ht="13.9" hidden="false" customHeight="true" outlineLevel="0" collapsed="false">
      <c r="A137" s="58" t="s">
        <v>104</v>
      </c>
      <c r="B137" s="58"/>
      <c r="C137" s="58"/>
      <c r="D137" s="58"/>
      <c r="E137" s="58"/>
      <c r="F137" s="58"/>
      <c r="G137" s="58"/>
      <c r="H137" s="4"/>
      <c r="I137" s="5"/>
      <c r="J137" s="5"/>
      <c r="K137" s="5"/>
    </row>
    <row r="138" s="1" customFormat="true" ht="14.25" hidden="false" customHeight="true" outlineLevel="0" collapsed="false">
      <c r="A138" s="126"/>
      <c r="B138" s="126"/>
      <c r="C138" s="126"/>
      <c r="D138" s="126"/>
      <c r="E138" s="126"/>
      <c r="F138" s="126"/>
      <c r="G138" s="126"/>
      <c r="H138" s="4"/>
      <c r="I138" s="5"/>
      <c r="J138" s="5"/>
      <c r="K138" s="5"/>
    </row>
    <row r="139" s="1" customFormat="true" ht="26.25" hidden="false" customHeight="true" outlineLevel="0" collapsed="false">
      <c r="A139" s="57" t="s">
        <v>105</v>
      </c>
      <c r="B139" s="57"/>
      <c r="C139" s="57"/>
      <c r="D139" s="57"/>
      <c r="E139" s="57"/>
      <c r="F139" s="57"/>
      <c r="G139" s="57"/>
      <c r="H139" s="4"/>
      <c r="I139" s="5"/>
      <c r="J139" s="5"/>
      <c r="K139" s="5"/>
    </row>
    <row r="140" s="1" customFormat="true" ht="14.25" hidden="false" customHeight="false" outlineLevel="0" collapsed="false">
      <c r="A140" s="126"/>
      <c r="B140" s="126"/>
      <c r="C140" s="126"/>
      <c r="D140" s="126"/>
      <c r="E140" s="126"/>
      <c r="F140" s="126"/>
      <c r="G140" s="126"/>
      <c r="H140" s="4"/>
      <c r="I140" s="5"/>
      <c r="J140" s="5"/>
      <c r="K140" s="5"/>
    </row>
    <row r="141" s="1" customFormat="true" ht="26.1" hidden="false" customHeight="true" outlineLevel="0" collapsed="false">
      <c r="A141" s="72" t="s">
        <v>106</v>
      </c>
      <c r="B141" s="72"/>
      <c r="C141" s="72"/>
      <c r="D141" s="72"/>
      <c r="E141" s="72"/>
      <c r="F141" s="72"/>
      <c r="G141" s="127" t="n">
        <f aca="false">(F47+F118+G128)/30</f>
        <v>106.01789658368</v>
      </c>
      <c r="H141" s="4"/>
      <c r="I141" s="5"/>
      <c r="J141" s="5"/>
      <c r="K141" s="5"/>
    </row>
    <row r="142" s="1" customFormat="true" ht="13.9" hidden="false" customHeight="true" outlineLevel="0" collapsed="false">
      <c r="A142" s="126"/>
      <c r="B142" s="126"/>
      <c r="C142" s="126"/>
      <c r="D142" s="126"/>
      <c r="E142" s="126"/>
      <c r="F142" s="126"/>
      <c r="G142" s="128"/>
      <c r="H142" s="4"/>
      <c r="I142" s="129"/>
      <c r="J142" s="5"/>
      <c r="K142" s="5"/>
    </row>
    <row r="143" s="1" customFormat="true" ht="13.9" hidden="false" customHeight="true" outlineLevel="0" collapsed="false">
      <c r="A143" s="86" t="s">
        <v>107</v>
      </c>
      <c r="B143" s="86"/>
      <c r="C143" s="86"/>
      <c r="D143" s="86"/>
      <c r="E143" s="86"/>
      <c r="F143" s="86"/>
      <c r="G143" s="86"/>
      <c r="H143" s="4"/>
      <c r="I143" s="130"/>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26.25" hidden="false" customHeight="true" outlineLevel="0" collapsed="false">
      <c r="A145" s="61" t="s">
        <v>108</v>
      </c>
      <c r="B145" s="61" t="s">
        <v>109</v>
      </c>
      <c r="C145" s="61"/>
      <c r="D145" s="61"/>
      <c r="E145" s="61"/>
      <c r="F145" s="131" t="s">
        <v>110</v>
      </c>
      <c r="G145" s="61" t="s">
        <v>40</v>
      </c>
      <c r="H145" s="4"/>
      <c r="I145" s="5"/>
      <c r="J145" s="5"/>
      <c r="K145" s="5"/>
    </row>
    <row r="146" s="1" customFormat="true" ht="13.9" hidden="false" customHeight="true" outlineLevel="0" collapsed="false">
      <c r="A146" s="14" t="s">
        <v>6</v>
      </c>
      <c r="B146" s="132" t="s">
        <v>111</v>
      </c>
      <c r="C146" s="132"/>
      <c r="D146" s="132"/>
      <c r="E146" s="132"/>
      <c r="F146" s="133" t="n">
        <v>15</v>
      </c>
      <c r="G146" s="134" t="n">
        <f aca="false">(G141*F146)/12</f>
        <v>132.5223707296</v>
      </c>
      <c r="H146" s="4"/>
      <c r="I146" s="5"/>
      <c r="J146" s="5"/>
      <c r="K146" s="5"/>
    </row>
    <row r="147" s="1" customFormat="true" ht="13.9" hidden="false" customHeight="true" outlineLevel="0" collapsed="false">
      <c r="A147" s="89" t="s">
        <v>9</v>
      </c>
      <c r="B147" s="135" t="s">
        <v>109</v>
      </c>
      <c r="C147" s="135"/>
      <c r="D147" s="135"/>
      <c r="E147" s="135"/>
      <c r="F147" s="136" t="n">
        <v>1</v>
      </c>
      <c r="G147" s="134" t="n">
        <f aca="false">(G141*F147)/12</f>
        <v>8.83482471530667</v>
      </c>
      <c r="H147" s="4"/>
      <c r="I147" s="5"/>
      <c r="J147" s="5"/>
      <c r="K147" s="5"/>
    </row>
    <row r="148" s="1" customFormat="true" ht="13.9" hidden="false" customHeight="true" outlineLevel="0" collapsed="false">
      <c r="A148" s="89" t="s">
        <v>12</v>
      </c>
      <c r="B148" s="63" t="s">
        <v>112</v>
      </c>
      <c r="C148" s="63"/>
      <c r="D148" s="63"/>
      <c r="E148" s="63"/>
      <c r="F148" s="136" t="n">
        <v>0.325</v>
      </c>
      <c r="G148" s="134" t="n">
        <f aca="false">(G141*F148)/12</f>
        <v>2.87131803247467</v>
      </c>
      <c r="H148" s="4"/>
      <c r="I148" s="5"/>
      <c r="J148" s="5"/>
      <c r="K148" s="5"/>
    </row>
    <row r="149" s="1" customFormat="true" ht="14.25" hidden="false" customHeight="true" outlineLevel="0" collapsed="false">
      <c r="A149" s="89" t="s">
        <v>15</v>
      </c>
      <c r="B149" s="63" t="s">
        <v>113</v>
      </c>
      <c r="C149" s="63"/>
      <c r="D149" s="63"/>
      <c r="E149" s="63"/>
      <c r="F149" s="136" t="n">
        <v>0.6913</v>
      </c>
      <c r="G149" s="134" t="n">
        <f aca="false">(G141*F149)/12</f>
        <v>6.1075143256915</v>
      </c>
      <c r="H149" s="4"/>
      <c r="I149" s="5"/>
      <c r="J149" s="5"/>
      <c r="K149" s="5"/>
    </row>
    <row r="150" s="1" customFormat="true" ht="13.9" hidden="false" customHeight="true" outlineLevel="0" collapsed="false">
      <c r="A150" s="89" t="s">
        <v>66</v>
      </c>
      <c r="B150" s="63" t="s">
        <v>114</v>
      </c>
      <c r="C150" s="63"/>
      <c r="D150" s="63"/>
      <c r="E150" s="63"/>
      <c r="F150" s="136" t="n">
        <v>0.2475</v>
      </c>
      <c r="G150" s="134" t="n">
        <f aca="false">(G141*F150)/12</f>
        <v>2.1866191170384</v>
      </c>
      <c r="H150" s="4"/>
      <c r="I150" s="5"/>
      <c r="J150" s="5"/>
      <c r="K150" s="5"/>
    </row>
    <row r="151" s="1" customFormat="true" ht="21.4" hidden="false" customHeight="true" outlineLevel="0" collapsed="false">
      <c r="A151" s="137" t="s">
        <v>68</v>
      </c>
      <c r="B151" s="63" t="s">
        <v>115</v>
      </c>
      <c r="C151" s="63"/>
      <c r="D151" s="63"/>
      <c r="E151" s="63"/>
      <c r="F151" s="138" t="n">
        <f aca="false">1.25+2.5+0.2688+0.0305+0.0177+0.02+0.004+0.0014</f>
        <v>4.0924</v>
      </c>
      <c r="G151" s="134" t="n">
        <f aca="false">(G141*F151)/12</f>
        <v>36.155636664921</v>
      </c>
      <c r="H151" s="4"/>
      <c r="I151" s="5"/>
      <c r="J151" s="5"/>
      <c r="K151" s="5"/>
    </row>
    <row r="152" s="1" customFormat="true" ht="14.25" hidden="false" customHeight="true" outlineLevel="0" collapsed="false">
      <c r="A152" s="113"/>
      <c r="B152" s="87" t="s">
        <v>100</v>
      </c>
      <c r="C152" s="87"/>
      <c r="D152" s="87"/>
      <c r="E152" s="87"/>
      <c r="F152" s="139" t="n">
        <f aca="false">SUM(F146:F151)</f>
        <v>21.3562</v>
      </c>
      <c r="G152" s="116"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7" t="s">
        <v>116</v>
      </c>
      <c r="B154" s="57"/>
      <c r="C154" s="57"/>
      <c r="D154" s="57"/>
      <c r="E154" s="57"/>
      <c r="F154" s="57"/>
      <c r="G154" s="57"/>
      <c r="H154" s="4"/>
      <c r="I154" s="5"/>
      <c r="J154" s="5"/>
      <c r="K154" s="5"/>
    </row>
    <row r="155" s="1" customFormat="true" ht="15.75" hidden="false" customHeight="true" outlineLevel="0" collapsed="false">
      <c r="A155" s="57"/>
      <c r="B155" s="57"/>
      <c r="C155" s="57"/>
      <c r="D155" s="57"/>
      <c r="E155" s="57"/>
      <c r="F155" s="57"/>
      <c r="G155" s="57"/>
      <c r="H155" s="4"/>
      <c r="I155" s="5"/>
      <c r="J155" s="140"/>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2" t="s">
        <v>117</v>
      </c>
      <c r="B157" s="72"/>
      <c r="C157" s="72"/>
      <c r="D157" s="72"/>
      <c r="E157" s="72"/>
      <c r="F157" s="72"/>
      <c r="G157" s="127"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6" t="s">
        <v>118</v>
      </c>
      <c r="B159" s="86"/>
      <c r="C159" s="86"/>
      <c r="D159" s="86"/>
      <c r="E159" s="86"/>
      <c r="F159" s="86"/>
      <c r="G159" s="86"/>
      <c r="H159" s="4"/>
      <c r="I159" s="5"/>
      <c r="J159" s="5"/>
      <c r="K159" s="5"/>
    </row>
    <row r="160" s="1" customFormat="true" ht="13.9" hidden="false" customHeight="true" outlineLevel="0" collapsed="false">
      <c r="A160" s="126"/>
      <c r="B160" s="126"/>
      <c r="C160" s="126"/>
      <c r="D160" s="126"/>
      <c r="E160" s="126"/>
      <c r="F160" s="126"/>
      <c r="G160" s="126"/>
      <c r="H160" s="4"/>
      <c r="I160" s="5"/>
      <c r="J160" s="5"/>
      <c r="K160" s="5"/>
    </row>
    <row r="161" s="1" customFormat="true" ht="25.5" hidden="false" customHeight="true" outlineLevel="0" collapsed="false">
      <c r="A161" s="61" t="s">
        <v>119</v>
      </c>
      <c r="B161" s="61" t="s">
        <v>120</v>
      </c>
      <c r="C161" s="61"/>
      <c r="D161" s="61"/>
      <c r="E161" s="61"/>
      <c r="F161" s="131" t="s">
        <v>121</v>
      </c>
      <c r="G161" s="61" t="s">
        <v>40</v>
      </c>
      <c r="H161" s="4"/>
      <c r="I161" s="5"/>
      <c r="J161" s="5"/>
      <c r="K161" s="5"/>
    </row>
    <row r="162" s="1" customFormat="true" ht="31.5" hidden="false" customHeight="true" outlineLevel="0" collapsed="false">
      <c r="A162" s="49" t="s">
        <v>6</v>
      </c>
      <c r="B162" s="63" t="s">
        <v>122</v>
      </c>
      <c r="C162" s="63"/>
      <c r="D162" s="63"/>
      <c r="E162" s="63"/>
      <c r="F162" s="141" t="n">
        <v>15</v>
      </c>
      <c r="G162" s="142" t="n">
        <f aca="false">G157*F162</f>
        <v>216.854788466618</v>
      </c>
      <c r="H162" s="4"/>
      <c r="I162" s="5"/>
      <c r="J162" s="5"/>
      <c r="K162" s="5"/>
    </row>
    <row r="163" s="1" customFormat="true" ht="14.25" hidden="false" customHeight="true" outlineLevel="0" collapsed="false">
      <c r="A163" s="21" t="s">
        <v>123</v>
      </c>
      <c r="B163" s="21"/>
      <c r="C163" s="21"/>
      <c r="D163" s="21"/>
      <c r="E163" s="21"/>
      <c r="F163" s="143"/>
      <c r="G163" s="116" t="n">
        <f aca="false">G162</f>
        <v>216.854788466618</v>
      </c>
      <c r="H163" s="4"/>
      <c r="I163" s="5"/>
      <c r="J163" s="5"/>
      <c r="K163" s="5"/>
    </row>
    <row r="164" s="1" customFormat="true" ht="13.9" hidden="false" customHeight="true" outlineLevel="0" collapsed="false">
      <c r="A164" s="70" t="s">
        <v>124</v>
      </c>
      <c r="B164" s="70"/>
      <c r="C164" s="70"/>
      <c r="D164" s="70"/>
      <c r="E164" s="70"/>
      <c r="F164" s="70"/>
      <c r="G164" s="70"/>
      <c r="H164" s="4"/>
      <c r="I164" s="5"/>
      <c r="J164" s="5"/>
      <c r="K164" s="5"/>
    </row>
    <row r="165" s="1" customFormat="true" ht="14.25" hidden="false" customHeight="true" outlineLevel="0" collapsed="false">
      <c r="A165" s="70"/>
      <c r="B165" s="70"/>
      <c r="C165" s="70"/>
      <c r="D165" s="70"/>
      <c r="E165" s="70"/>
      <c r="F165" s="70"/>
      <c r="G165" s="70"/>
      <c r="H165" s="4"/>
      <c r="I165" s="5"/>
      <c r="J165" s="5"/>
      <c r="K165" s="5"/>
    </row>
    <row r="166" s="1" customFormat="true" ht="39" hidden="false" customHeight="true" outlineLevel="0" collapsed="false">
      <c r="A166" s="144" t="s">
        <v>125</v>
      </c>
      <c r="B166" s="144"/>
      <c r="C166" s="144"/>
      <c r="D166" s="144"/>
      <c r="E166" s="144"/>
      <c r="F166" s="144"/>
      <c r="G166" s="144"/>
      <c r="H166" s="4"/>
      <c r="I166" s="5"/>
      <c r="J166" s="5"/>
      <c r="K166" s="5"/>
    </row>
    <row r="167" s="1" customFormat="true" ht="36" hidden="false" customHeight="true" outlineLevel="0" collapsed="false">
      <c r="A167" s="145" t="s">
        <v>126</v>
      </c>
      <c r="B167" s="145"/>
      <c r="C167" s="145"/>
      <c r="D167" s="145"/>
      <c r="E167" s="145"/>
      <c r="F167" s="145"/>
      <c r="G167" s="145"/>
      <c r="H167" s="4"/>
      <c r="I167" s="5"/>
      <c r="J167" s="5"/>
      <c r="K167" s="5"/>
    </row>
    <row r="168" s="1" customFormat="true" ht="35.25" hidden="false" customHeight="true" outlineLevel="0" collapsed="false">
      <c r="A168" s="57" t="s">
        <v>127</v>
      </c>
      <c r="B168" s="57"/>
      <c r="C168" s="57"/>
      <c r="D168" s="57"/>
      <c r="E168" s="57"/>
      <c r="F168" s="57"/>
      <c r="G168" s="57"/>
      <c r="H168" s="4"/>
      <c r="I168" s="5"/>
      <c r="J168" s="5"/>
      <c r="K168" s="5"/>
    </row>
    <row r="169" s="1" customFormat="true" ht="62.1" hidden="false" customHeight="true" outlineLevel="0" collapsed="false">
      <c r="A169" s="57" t="s">
        <v>128</v>
      </c>
      <c r="B169" s="57"/>
      <c r="C169" s="57"/>
      <c r="D169" s="57"/>
      <c r="E169" s="57"/>
      <c r="F169" s="57"/>
      <c r="G169" s="57"/>
      <c r="H169" s="4"/>
      <c r="I169" s="5"/>
      <c r="J169" s="5"/>
      <c r="K169" s="5"/>
    </row>
    <row r="170" s="1" customFormat="true" ht="13.9" hidden="false" customHeight="true" outlineLevel="0" collapsed="false">
      <c r="A170" s="146"/>
      <c r="B170" s="12"/>
      <c r="C170" s="12"/>
      <c r="D170" s="12"/>
      <c r="E170" s="12"/>
      <c r="F170" s="147"/>
      <c r="G170" s="148"/>
      <c r="H170" s="4"/>
      <c r="I170" s="5"/>
      <c r="J170" s="5"/>
      <c r="K170" s="5"/>
    </row>
    <row r="171" s="1" customFormat="true" ht="13.9" hidden="false" customHeight="true" outlineLevel="0" collapsed="false">
      <c r="A171" s="27" t="s">
        <v>129</v>
      </c>
      <c r="B171" s="27"/>
      <c r="C171" s="27"/>
      <c r="D171" s="27"/>
      <c r="E171" s="27"/>
      <c r="F171" s="27"/>
      <c r="G171" s="27"/>
      <c r="H171" s="4"/>
      <c r="I171" s="5"/>
      <c r="J171" s="5"/>
      <c r="K171" s="5"/>
    </row>
    <row r="172" s="1" customFormat="true" ht="13.9" hidden="false" customHeight="true" outlineLevel="0" collapsed="false">
      <c r="A172" s="149"/>
      <c r="B172" s="149"/>
      <c r="C172" s="149"/>
      <c r="D172" s="149"/>
      <c r="E172" s="149"/>
      <c r="F172" s="149"/>
      <c r="G172" s="149"/>
      <c r="H172" s="4"/>
      <c r="I172" s="5"/>
      <c r="J172" s="5"/>
      <c r="K172" s="5"/>
    </row>
    <row r="173" s="1" customFormat="true" ht="14.25" hidden="false" customHeight="true" outlineLevel="0" collapsed="false">
      <c r="A173" s="61" t="n">
        <v>4</v>
      </c>
      <c r="B173" s="150" t="s">
        <v>130</v>
      </c>
      <c r="C173" s="150"/>
      <c r="D173" s="150"/>
      <c r="E173" s="150"/>
      <c r="F173" s="21"/>
      <c r="G173" s="61" t="s">
        <v>40</v>
      </c>
      <c r="H173" s="4"/>
      <c r="I173" s="5"/>
      <c r="J173" s="5"/>
      <c r="K173" s="5"/>
    </row>
    <row r="174" s="1" customFormat="true" ht="15.75" hidden="false" customHeight="true" outlineLevel="0" collapsed="false">
      <c r="A174" s="49" t="s">
        <v>108</v>
      </c>
      <c r="B174" s="63" t="s">
        <v>109</v>
      </c>
      <c r="C174" s="63"/>
      <c r="D174" s="63"/>
      <c r="E174" s="63"/>
      <c r="F174" s="151" t="n">
        <f aca="false">F152</f>
        <v>21.3562</v>
      </c>
      <c r="G174" s="152" t="n">
        <f aca="false">G152</f>
        <v>188.678283585032</v>
      </c>
      <c r="H174" s="4"/>
      <c r="I174" s="5"/>
      <c r="J174" s="5"/>
      <c r="K174" s="5"/>
    </row>
    <row r="175" s="1" customFormat="true" ht="14.25" hidden="false" customHeight="true" outlineLevel="0" collapsed="false">
      <c r="A175" s="89" t="s">
        <v>119</v>
      </c>
      <c r="B175" s="63" t="s">
        <v>120</v>
      </c>
      <c r="C175" s="63"/>
      <c r="D175" s="63"/>
      <c r="E175" s="63"/>
      <c r="F175" s="136" t="n">
        <f aca="false">F162</f>
        <v>15</v>
      </c>
      <c r="G175" s="153" t="n">
        <f aca="false">G163</f>
        <v>216.854788466618</v>
      </c>
      <c r="H175" s="4"/>
      <c r="I175" s="5"/>
      <c r="J175" s="5"/>
      <c r="K175" s="5"/>
    </row>
    <row r="176" s="1" customFormat="true" ht="13.9" hidden="false" customHeight="true" outlineLevel="0" collapsed="false">
      <c r="A176" s="113"/>
      <c r="B176" s="87" t="s">
        <v>100</v>
      </c>
      <c r="C176" s="87"/>
      <c r="D176" s="87"/>
      <c r="E176" s="87"/>
      <c r="F176" s="154"/>
      <c r="G176" s="116"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8" t="s">
        <v>131</v>
      </c>
      <c r="B178" s="58"/>
      <c r="C178" s="58"/>
      <c r="D178" s="58"/>
      <c r="E178" s="58"/>
      <c r="F178" s="58"/>
      <c r="G178" s="58"/>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132</v>
      </c>
      <c r="C180" s="21"/>
      <c r="D180" s="21"/>
      <c r="E180" s="21"/>
      <c r="F180" s="21" t="s">
        <v>40</v>
      </c>
      <c r="G180" s="21"/>
      <c r="H180" s="4"/>
      <c r="I180" s="5"/>
      <c r="J180" s="5"/>
      <c r="K180" s="5"/>
    </row>
    <row r="181" s="1" customFormat="true" ht="13.9" hidden="false" customHeight="true" outlineLevel="0" collapsed="false">
      <c r="A181" s="14" t="s">
        <v>6</v>
      </c>
      <c r="B181" s="132" t="s">
        <v>133</v>
      </c>
      <c r="C181" s="132"/>
      <c r="D181" s="132"/>
      <c r="E181" s="132"/>
      <c r="F181" s="155" t="n">
        <v>59.04</v>
      </c>
      <c r="G181" s="155"/>
      <c r="H181" s="4"/>
      <c r="I181" s="5"/>
      <c r="J181" s="5"/>
      <c r="K181" s="5"/>
    </row>
    <row r="182" s="1" customFormat="true" ht="14.25" hidden="false" customHeight="true" outlineLevel="0" collapsed="false">
      <c r="A182" s="14" t="s">
        <v>9</v>
      </c>
      <c r="B182" s="132" t="s">
        <v>134</v>
      </c>
      <c r="C182" s="132"/>
      <c r="D182" s="132"/>
      <c r="E182" s="132"/>
      <c r="F182" s="155" t="n">
        <v>16.03</v>
      </c>
      <c r="G182" s="155"/>
      <c r="H182" s="4"/>
      <c r="I182" s="5"/>
      <c r="J182" s="5"/>
      <c r="K182" s="5"/>
    </row>
    <row r="183" s="1" customFormat="true" ht="13.9" hidden="false" customHeight="true" outlineLevel="0" collapsed="false">
      <c r="A183" s="14" t="s">
        <v>12</v>
      </c>
      <c r="B183" s="132" t="s">
        <v>135</v>
      </c>
      <c r="C183" s="132"/>
      <c r="D183" s="132"/>
      <c r="E183" s="132"/>
      <c r="F183" s="155" t="n">
        <v>3.83</v>
      </c>
      <c r="G183" s="155"/>
      <c r="H183" s="4"/>
      <c r="I183" s="5"/>
      <c r="J183" s="5"/>
      <c r="K183" s="5"/>
    </row>
    <row r="184" s="1" customFormat="true" ht="14.25" hidden="false" customHeight="true" outlineLevel="0" collapsed="false">
      <c r="A184" s="14" t="s">
        <v>15</v>
      </c>
      <c r="B184" s="132" t="s">
        <v>136</v>
      </c>
      <c r="C184" s="132"/>
      <c r="D184" s="132"/>
      <c r="E184" s="132"/>
      <c r="F184" s="155" t="n">
        <v>0.38</v>
      </c>
      <c r="G184" s="155"/>
      <c r="H184" s="4"/>
      <c r="I184" s="5"/>
      <c r="J184" s="5"/>
      <c r="K184" s="5"/>
    </row>
    <row r="185" s="1" customFormat="true" ht="15.75" hidden="false" customHeight="true" outlineLevel="0" collapsed="false">
      <c r="A185" s="156"/>
      <c r="B185" s="21" t="s">
        <v>43</v>
      </c>
      <c r="C185" s="21"/>
      <c r="D185" s="21"/>
      <c r="E185" s="21"/>
      <c r="F185" s="157" t="n">
        <f aca="false">SUM(F181:F184)</f>
        <v>79.28</v>
      </c>
      <c r="G185" s="157"/>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3" t="s">
        <v>137</v>
      </c>
      <c r="B187" s="83"/>
      <c r="C187" s="83"/>
      <c r="D187" s="83"/>
      <c r="E187" s="83"/>
      <c r="F187" s="83"/>
      <c r="G187" s="83"/>
      <c r="H187" s="4"/>
      <c r="I187" s="5"/>
      <c r="J187" s="5"/>
      <c r="K187" s="5"/>
    </row>
    <row r="188" s="1" customFormat="true" ht="14.25" hidden="false" customHeight="true" outlineLevel="0" collapsed="false">
      <c r="A188" s="42"/>
      <c r="B188" s="5"/>
      <c r="C188" s="5"/>
      <c r="D188" s="5"/>
      <c r="E188" s="5"/>
      <c r="F188" s="5"/>
      <c r="G188" s="5"/>
      <c r="H188" s="4"/>
      <c r="I188" s="5"/>
      <c r="J188" s="5"/>
      <c r="K188" s="5"/>
    </row>
    <row r="189" s="1" customFormat="true" ht="13.9" hidden="false" customHeight="true" outlineLevel="0" collapsed="false">
      <c r="A189" s="158" t="s">
        <v>138</v>
      </c>
      <c r="B189" s="158"/>
      <c r="C189" s="158"/>
      <c r="D189" s="158"/>
      <c r="E189" s="158"/>
      <c r="F189" s="158"/>
      <c r="G189" s="158"/>
      <c r="H189" s="4"/>
      <c r="I189" s="5"/>
      <c r="J189" s="5"/>
      <c r="K189" s="5"/>
    </row>
    <row r="190" s="1" customFormat="true" ht="13.9" hidden="false" customHeight="true" outlineLevel="0" collapsed="false">
      <c r="A190" s="159"/>
      <c r="B190" s="159"/>
      <c r="C190" s="159"/>
      <c r="D190" s="159"/>
      <c r="E190" s="159"/>
      <c r="F190" s="159"/>
      <c r="G190" s="159"/>
      <c r="H190" s="4"/>
      <c r="I190" s="5"/>
      <c r="J190" s="5"/>
      <c r="K190" s="5"/>
    </row>
    <row r="191" s="1" customFormat="true" ht="13.9" hidden="false" customHeight="true" outlineLevel="0" collapsed="false">
      <c r="A191" s="72" t="s">
        <v>139</v>
      </c>
      <c r="B191" s="72"/>
      <c r="C191" s="72"/>
      <c r="D191" s="72"/>
      <c r="E191" s="72"/>
      <c r="F191" s="72"/>
      <c r="G191" s="160" t="n">
        <f aca="false">F47+F118+G128+G176+F185</f>
        <v>3665.34996956205</v>
      </c>
      <c r="H191" s="161"/>
      <c r="I191" s="5"/>
      <c r="J191" s="5"/>
      <c r="K191" s="5"/>
    </row>
    <row r="192" s="1" customFormat="true" ht="13.9" hidden="false" customHeight="true" outlineLevel="0" collapsed="false">
      <c r="A192" s="5"/>
      <c r="B192" s="11"/>
      <c r="C192" s="11"/>
      <c r="D192" s="11"/>
      <c r="E192" s="11"/>
      <c r="F192" s="11"/>
      <c r="G192" s="162" t="n">
        <f aca="false">G191+G194</f>
        <v>3885.27096773577</v>
      </c>
      <c r="H192" s="4"/>
      <c r="I192" s="4"/>
      <c r="J192" s="5"/>
      <c r="K192" s="5"/>
    </row>
    <row r="193" s="1" customFormat="true" ht="13.9" hidden="false" customHeight="true" outlineLevel="0" collapsed="false">
      <c r="A193" s="55" t="n">
        <v>6</v>
      </c>
      <c r="B193" s="163" t="s">
        <v>140</v>
      </c>
      <c r="C193" s="163"/>
      <c r="D193" s="163"/>
      <c r="E193" s="163"/>
      <c r="F193" s="163" t="s">
        <v>50</v>
      </c>
      <c r="G193" s="164" t="s">
        <v>40</v>
      </c>
      <c r="H193" s="4"/>
      <c r="I193" s="165"/>
      <c r="J193" s="5"/>
      <c r="K193" s="5"/>
    </row>
    <row r="194" s="1" customFormat="true" ht="13.9" hidden="false" customHeight="true" outlineLevel="0" collapsed="false">
      <c r="A194" s="166" t="s">
        <v>6</v>
      </c>
      <c r="B194" s="167" t="s">
        <v>141</v>
      </c>
      <c r="C194" s="167"/>
      <c r="D194" s="167"/>
      <c r="E194" s="167"/>
      <c r="F194" s="168" t="n">
        <v>0.06</v>
      </c>
      <c r="G194" s="169" t="n">
        <f aca="false">G191*F194</f>
        <v>219.920998173723</v>
      </c>
      <c r="H194" s="165"/>
      <c r="I194" s="170"/>
      <c r="J194" s="5"/>
      <c r="K194" s="5"/>
    </row>
    <row r="195" s="1" customFormat="true" ht="13.9" hidden="false" customHeight="true" outlineLevel="0" collapsed="false">
      <c r="A195" s="171" t="s">
        <v>9</v>
      </c>
      <c r="B195" s="36" t="s">
        <v>142</v>
      </c>
      <c r="C195" s="36"/>
      <c r="D195" s="36"/>
      <c r="E195" s="36"/>
      <c r="F195" s="172" t="n">
        <v>0.0802988</v>
      </c>
      <c r="G195" s="173" t="n">
        <f aca="false">(G191+G194)*F195</f>
        <v>311.982596384021</v>
      </c>
      <c r="H195" s="165"/>
      <c r="I195" s="170"/>
      <c r="J195" s="106"/>
      <c r="K195" s="5"/>
    </row>
    <row r="196" s="1" customFormat="true" ht="13.9" hidden="false" customHeight="true" outlineLevel="0" collapsed="false">
      <c r="A196" s="171" t="s">
        <v>12</v>
      </c>
      <c r="B196" s="36" t="s">
        <v>143</v>
      </c>
      <c r="C196" s="36"/>
      <c r="D196" s="36"/>
      <c r="E196" s="36"/>
      <c r="F196" s="172"/>
      <c r="G196" s="173"/>
      <c r="H196" s="165"/>
      <c r="I196" s="170"/>
      <c r="J196" s="106"/>
      <c r="K196" s="5"/>
    </row>
    <row r="197" s="1" customFormat="true" ht="14.25" hidden="false" customHeight="true" outlineLevel="0" collapsed="false">
      <c r="A197" s="171"/>
      <c r="B197" s="36" t="s">
        <v>144</v>
      </c>
      <c r="C197" s="36"/>
      <c r="D197" s="36"/>
      <c r="E197" s="36"/>
      <c r="F197" s="172" t="n">
        <v>0.03</v>
      </c>
      <c r="G197" s="173" t="n">
        <f aca="false">((G191+G194+G195)/0.9135)*F197</f>
        <v>137.840839544164</v>
      </c>
      <c r="H197" s="165"/>
      <c r="I197" s="172"/>
      <c r="J197" s="5"/>
      <c r="K197" s="5"/>
    </row>
    <row r="198" s="1" customFormat="true" ht="14.25" hidden="false" customHeight="true" outlineLevel="0" collapsed="false">
      <c r="A198" s="171"/>
      <c r="B198" s="36" t="s">
        <v>145</v>
      </c>
      <c r="C198" s="36"/>
      <c r="D198" s="36"/>
      <c r="E198" s="36"/>
      <c r="F198" s="172" t="n">
        <v>0.0065</v>
      </c>
      <c r="G198" s="173" t="n">
        <f aca="false">((G191+G194+G195)/0.9135)*F198</f>
        <v>29.8655152345689</v>
      </c>
      <c r="H198" s="165"/>
      <c r="I198" s="170"/>
      <c r="J198" s="174"/>
      <c r="K198" s="165"/>
    </row>
    <row r="199" s="1" customFormat="true" ht="15.75" hidden="false" customHeight="true" outlineLevel="0" collapsed="false">
      <c r="A199" s="171"/>
      <c r="B199" s="36" t="s">
        <v>146</v>
      </c>
      <c r="C199" s="36"/>
      <c r="D199" s="36"/>
      <c r="E199" s="36"/>
      <c r="F199" s="172" t="n">
        <v>0.05</v>
      </c>
      <c r="G199" s="173" t="n">
        <f aca="false">((G191+G194+G195)/0.9135)*F199</f>
        <v>229.734732573607</v>
      </c>
      <c r="H199" s="165"/>
      <c r="I199" s="170"/>
      <c r="J199" s="5"/>
      <c r="K199" s="5"/>
    </row>
    <row r="200" s="1" customFormat="true" ht="17.25" hidden="false" customHeight="true" outlineLevel="0" collapsed="false">
      <c r="A200" s="175"/>
      <c r="B200" s="176" t="s">
        <v>43</v>
      </c>
      <c r="C200" s="176"/>
      <c r="D200" s="176"/>
      <c r="E200" s="176"/>
      <c r="F200" s="177" t="n">
        <f aca="false">SUM(F194:F199)</f>
        <v>0.2267988</v>
      </c>
      <c r="G200" s="56" t="n">
        <f aca="false">SUM(G194:G199)</f>
        <v>929.344681910084</v>
      </c>
      <c r="H200" s="4"/>
      <c r="I200" s="178"/>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1" t="s">
        <v>147</v>
      </c>
      <c r="B202" s="31"/>
      <c r="C202" s="31"/>
      <c r="D202" s="31"/>
      <c r="E202" s="31"/>
      <c r="F202" s="31"/>
      <c r="G202" s="31"/>
      <c r="H202" s="4"/>
      <c r="I202" s="5"/>
      <c r="J202" s="5"/>
      <c r="K202" s="5"/>
    </row>
    <row r="203" s="1" customFormat="true" ht="13.9" hidden="false" customHeight="true" outlineLevel="0" collapsed="false">
      <c r="A203" s="31" t="s">
        <v>148</v>
      </c>
      <c r="B203" s="31"/>
      <c r="C203" s="31"/>
      <c r="D203" s="31"/>
      <c r="E203" s="31"/>
      <c r="F203" s="31"/>
      <c r="G203" s="31"/>
      <c r="H203" s="4"/>
      <c r="I203" s="5"/>
      <c r="J203" s="5"/>
      <c r="K203" s="5"/>
    </row>
    <row r="204" s="1" customFormat="true" ht="56.25" hidden="false" customHeight="true" outlineLevel="0" collapsed="false">
      <c r="A204" s="99" t="s">
        <v>149</v>
      </c>
      <c r="B204" s="99"/>
      <c r="C204" s="99"/>
      <c r="D204" s="99"/>
      <c r="E204" s="99"/>
      <c r="F204" s="99"/>
      <c r="G204" s="99"/>
      <c r="H204" s="4"/>
      <c r="I204" s="5"/>
      <c r="J204" s="5"/>
      <c r="K204" s="5"/>
    </row>
    <row r="205" s="1" customFormat="true" ht="56.25" hidden="false" customHeight="true" outlineLevel="0" collapsed="false">
      <c r="A205" s="57" t="s">
        <v>150</v>
      </c>
      <c r="B205" s="57"/>
      <c r="C205" s="57"/>
      <c r="D205" s="57"/>
      <c r="E205" s="57"/>
      <c r="F205" s="57"/>
      <c r="G205" s="57"/>
      <c r="H205" s="4"/>
      <c r="I205" s="5"/>
      <c r="J205" s="5"/>
      <c r="K205" s="5"/>
    </row>
    <row r="206" s="1" customFormat="true" ht="14.25" hidden="false" customHeight="true" outlineLevel="0" collapsed="false">
      <c r="A206" s="159"/>
      <c r="B206" s="159"/>
      <c r="C206" s="159"/>
      <c r="D206" s="159"/>
      <c r="E206" s="159"/>
      <c r="F206" s="159"/>
      <c r="G206" s="159"/>
      <c r="H206" s="4"/>
      <c r="I206" s="5"/>
      <c r="J206" s="5"/>
      <c r="K206" s="5"/>
    </row>
    <row r="207" s="1" customFormat="true" ht="11.25" hidden="false" customHeight="true" outlineLevel="0" collapsed="false">
      <c r="A207" s="159"/>
      <c r="B207" s="11"/>
      <c r="C207" s="11"/>
      <c r="D207" s="11"/>
      <c r="E207" s="11"/>
      <c r="F207" s="11"/>
      <c r="G207" s="11"/>
      <c r="H207" s="4"/>
      <c r="I207" s="5"/>
      <c r="J207" s="5"/>
      <c r="K207" s="5"/>
    </row>
    <row r="208" s="1" customFormat="true" ht="13.5" hidden="false" customHeight="true" outlineLevel="0" collapsed="false">
      <c r="A208" s="27" t="s">
        <v>151</v>
      </c>
      <c r="B208" s="27"/>
      <c r="C208" s="27"/>
      <c r="D208" s="27"/>
      <c r="E208" s="27"/>
      <c r="F208" s="27"/>
      <c r="G208" s="27"/>
      <c r="H208" s="4"/>
      <c r="I208" s="5"/>
      <c r="J208" s="5"/>
      <c r="K208" s="5"/>
    </row>
    <row r="209" s="1" customFormat="true" ht="13.9" hidden="false" customHeight="true" outlineLevel="0" collapsed="false">
      <c r="A209" s="33"/>
      <c r="B209" s="33"/>
      <c r="C209" s="33"/>
      <c r="D209" s="33"/>
      <c r="E209" s="33"/>
      <c r="F209" s="33"/>
      <c r="G209" s="33"/>
      <c r="H209" s="4"/>
      <c r="I209" s="5"/>
      <c r="J209" s="5"/>
      <c r="K209" s="5"/>
    </row>
    <row r="210" s="1" customFormat="true" ht="13.9" hidden="false" customHeight="true" outlineLevel="0" collapsed="false">
      <c r="A210" s="179"/>
      <c r="B210" s="101" t="s">
        <v>152</v>
      </c>
      <c r="C210" s="101"/>
      <c r="D210" s="101"/>
      <c r="E210" s="101"/>
      <c r="F210" s="101" t="s">
        <v>153</v>
      </c>
      <c r="G210" s="101"/>
      <c r="H210" s="4"/>
      <c r="I210" s="5"/>
      <c r="J210" s="5"/>
      <c r="K210" s="5"/>
    </row>
    <row r="211" s="1" customFormat="true" ht="13.9" hidden="false" customHeight="true" outlineLevel="0" collapsed="false">
      <c r="A211" s="35" t="s">
        <v>6</v>
      </c>
      <c r="B211" s="36" t="s">
        <v>154</v>
      </c>
      <c r="C211" s="36"/>
      <c r="D211" s="36"/>
      <c r="E211" s="36"/>
      <c r="F211" s="180" t="n">
        <f aca="false">F47</f>
        <v>1605.552</v>
      </c>
      <c r="G211" s="180"/>
      <c r="H211" s="4"/>
      <c r="I211" s="5"/>
      <c r="J211" s="5"/>
      <c r="K211" s="5"/>
    </row>
    <row r="212" s="1" customFormat="true" ht="13.9" hidden="false" customHeight="true" outlineLevel="0" collapsed="false">
      <c r="A212" s="35" t="s">
        <v>9</v>
      </c>
      <c r="B212" s="36" t="s">
        <v>155</v>
      </c>
      <c r="C212" s="36"/>
      <c r="D212" s="36"/>
      <c r="E212" s="36"/>
      <c r="F212" s="180" t="n">
        <f aca="false">F118</f>
        <v>1460.869968</v>
      </c>
      <c r="G212" s="180"/>
      <c r="H212" s="4"/>
      <c r="I212" s="5"/>
      <c r="J212" s="5"/>
      <c r="K212" s="5"/>
    </row>
    <row r="213" s="1" customFormat="true" ht="13.9" hidden="false" customHeight="true" outlineLevel="0" collapsed="false">
      <c r="A213" s="35" t="s">
        <v>12</v>
      </c>
      <c r="B213" s="36" t="s">
        <v>156</v>
      </c>
      <c r="C213" s="36"/>
      <c r="D213" s="36"/>
      <c r="E213" s="36"/>
      <c r="F213" s="180" t="n">
        <f aca="false">G128</f>
        <v>114.1149295104</v>
      </c>
      <c r="G213" s="180"/>
      <c r="H213" s="4"/>
      <c r="I213" s="5"/>
      <c r="J213" s="5"/>
      <c r="K213" s="5"/>
    </row>
    <row r="214" s="1" customFormat="true" ht="13.9" hidden="false" customHeight="true" outlineLevel="0" collapsed="false">
      <c r="A214" s="35" t="s">
        <v>15</v>
      </c>
      <c r="B214" s="36" t="s">
        <v>157</v>
      </c>
      <c r="C214" s="36"/>
      <c r="D214" s="36"/>
      <c r="E214" s="36"/>
      <c r="F214" s="180" t="n">
        <f aca="false">G176</f>
        <v>405.53307205165</v>
      </c>
      <c r="G214" s="180"/>
      <c r="H214" s="4"/>
      <c r="I214" s="178"/>
      <c r="J214" s="5"/>
      <c r="K214" s="5"/>
    </row>
    <row r="215" s="1" customFormat="true" ht="13.9" hidden="false" customHeight="true" outlineLevel="0" collapsed="false">
      <c r="A215" s="35" t="s">
        <v>66</v>
      </c>
      <c r="B215" s="36" t="s">
        <v>158</v>
      </c>
      <c r="C215" s="36"/>
      <c r="D215" s="36"/>
      <c r="E215" s="36"/>
      <c r="F215" s="180" t="n">
        <f aca="false">F185</f>
        <v>79.28</v>
      </c>
      <c r="G215" s="180"/>
      <c r="H215" s="181"/>
      <c r="I215" s="5"/>
      <c r="J215" s="5"/>
      <c r="K215" s="5"/>
    </row>
    <row r="216" s="1" customFormat="true" ht="14.25" hidden="false" customHeight="true" outlineLevel="0" collapsed="false">
      <c r="A216" s="35" t="s">
        <v>159</v>
      </c>
      <c r="B216" s="35"/>
      <c r="C216" s="35"/>
      <c r="D216" s="35"/>
      <c r="E216" s="35"/>
      <c r="F216" s="127" t="n">
        <f aca="false">F211+F212+F213+F214+F215</f>
        <v>3665.34996956205</v>
      </c>
      <c r="G216" s="127"/>
      <c r="H216" s="4"/>
      <c r="I216" s="5"/>
      <c r="J216" s="5"/>
      <c r="K216" s="5"/>
    </row>
    <row r="217" s="1" customFormat="true" ht="13.9" hidden="false" customHeight="true" outlineLevel="0" collapsed="false">
      <c r="A217" s="35" t="s">
        <v>68</v>
      </c>
      <c r="B217" s="36" t="s">
        <v>160</v>
      </c>
      <c r="C217" s="36"/>
      <c r="D217" s="36"/>
      <c r="E217" s="36"/>
      <c r="F217" s="180" t="n">
        <f aca="false">G200</f>
        <v>929.344681910084</v>
      </c>
      <c r="G217" s="180"/>
      <c r="H217" s="4"/>
      <c r="I217" s="5"/>
      <c r="J217" s="5"/>
      <c r="K217" s="5"/>
    </row>
    <row r="218" s="1" customFormat="true" ht="23.25" hidden="false" customHeight="true" outlineLevel="0" collapsed="false">
      <c r="A218" s="22" t="s">
        <v>161</v>
      </c>
      <c r="B218" s="22"/>
      <c r="C218" s="22"/>
      <c r="D218" s="22"/>
      <c r="E218" s="22"/>
      <c r="F218" s="182" t="n">
        <f aca="false">F216+F217</f>
        <v>4594.69465147213</v>
      </c>
      <c r="G218" s="182"/>
      <c r="H218" s="4"/>
      <c r="I218" s="5"/>
      <c r="J218" s="5"/>
      <c r="K218" s="5"/>
    </row>
    <row r="219" s="1" customFormat="true" ht="18.75" hidden="false" customHeight="true" outlineLevel="0" collapsed="false">
      <c r="A219" s="183"/>
      <c r="B219" s="183"/>
      <c r="C219" s="183"/>
      <c r="D219" s="183"/>
      <c r="E219" s="183"/>
      <c r="F219" s="183"/>
      <c r="G219" s="183"/>
      <c r="H219" s="4"/>
      <c r="I219" s="5"/>
      <c r="J219" s="5"/>
      <c r="K219" s="5"/>
    </row>
    <row r="220" s="1" customFormat="true" ht="13.9" hidden="false" customHeight="true" outlineLevel="0" collapsed="false">
      <c r="A220" s="27" t="s">
        <v>162</v>
      </c>
      <c r="B220" s="27"/>
      <c r="C220" s="27"/>
      <c r="D220" s="27"/>
      <c r="E220" s="27"/>
      <c r="F220" s="27"/>
      <c r="G220" s="27"/>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163</v>
      </c>
      <c r="B222" s="21"/>
      <c r="C222" s="21" t="s">
        <v>164</v>
      </c>
      <c r="D222" s="21" t="s">
        <v>165</v>
      </c>
      <c r="E222" s="21" t="s">
        <v>166</v>
      </c>
      <c r="F222" s="21" t="s">
        <v>167</v>
      </c>
      <c r="G222" s="21" t="s">
        <v>168</v>
      </c>
      <c r="H222" s="4"/>
      <c r="I222" s="5"/>
      <c r="J222" s="5"/>
      <c r="K222" s="5"/>
    </row>
    <row r="223" s="1" customFormat="true" ht="51" hidden="false" customHeight="false" outlineLevel="0" collapsed="false">
      <c r="A223" s="14" t="s">
        <v>169</v>
      </c>
      <c r="B223" s="184" t="str">
        <f aca="false">F34</f>
        <v>Posto 12X36 h FIXO DIURNO NÃO MOTORIZADO</v>
      </c>
      <c r="C223" s="185" t="n">
        <f aca="false">F218</f>
        <v>4594.69465147213</v>
      </c>
      <c r="D223" s="14" t="n">
        <v>2</v>
      </c>
      <c r="E223" s="185" t="n">
        <f aca="false">C223*D223</f>
        <v>9189.38930294427</v>
      </c>
      <c r="F223" s="186" t="n">
        <v>1</v>
      </c>
      <c r="G223" s="185" t="n">
        <f aca="false">E223*F223</f>
        <v>9189.38930294427</v>
      </c>
      <c r="H223" s="4"/>
      <c r="I223" s="5"/>
      <c r="J223" s="5"/>
      <c r="K223" s="5"/>
    </row>
    <row r="224" s="1" customFormat="true" ht="14.1" hidden="false" customHeight="true" outlineLevel="0" collapsed="false">
      <c r="A224" s="21" t="s">
        <v>170</v>
      </c>
      <c r="B224" s="21"/>
      <c r="C224" s="21"/>
      <c r="D224" s="21"/>
      <c r="E224" s="21"/>
      <c r="F224" s="21"/>
      <c r="G224" s="187" t="n">
        <f aca="false">G223</f>
        <v>9189.38930294427</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8" t="s">
        <v>171</v>
      </c>
      <c r="B226" s="58"/>
      <c r="C226" s="58"/>
      <c r="D226" s="58"/>
      <c r="E226" s="58"/>
      <c r="F226" s="58"/>
      <c r="G226" s="58"/>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6"/>
      <c r="B228" s="21" t="s">
        <v>172</v>
      </c>
      <c r="C228" s="21"/>
      <c r="D228" s="21"/>
      <c r="E228" s="21"/>
      <c r="F228" s="21"/>
      <c r="G228" s="21"/>
      <c r="H228" s="4"/>
      <c r="I228" s="5"/>
      <c r="J228" s="5"/>
      <c r="K228" s="5"/>
    </row>
    <row r="229" s="1" customFormat="true" ht="14.25" hidden="false" customHeight="true" outlineLevel="0" collapsed="false">
      <c r="A229" s="156"/>
      <c r="B229" s="188" t="s">
        <v>173</v>
      </c>
      <c r="C229" s="188"/>
      <c r="D229" s="188"/>
      <c r="E229" s="188"/>
      <c r="F229" s="21" t="s">
        <v>174</v>
      </c>
      <c r="G229" s="21"/>
      <c r="H229" s="4"/>
      <c r="I229" s="5"/>
      <c r="J229" s="5"/>
      <c r="K229" s="5"/>
    </row>
    <row r="230" s="1" customFormat="true" ht="14.25" hidden="false" customHeight="false" outlineLevel="0" collapsed="false">
      <c r="A230" s="62" t="s">
        <v>6</v>
      </c>
      <c r="B230" s="189" t="s">
        <v>175</v>
      </c>
      <c r="C230" s="189"/>
      <c r="D230" s="189"/>
      <c r="E230" s="189"/>
      <c r="F230" s="190" t="n">
        <f aca="false">E223</f>
        <v>9189.38930294427</v>
      </c>
      <c r="G230" s="190"/>
      <c r="H230" s="4"/>
      <c r="I230" s="5"/>
      <c r="J230" s="5"/>
      <c r="K230" s="5"/>
    </row>
    <row r="231" s="1" customFormat="true" ht="14.25" hidden="false" customHeight="false" outlineLevel="0" collapsed="false">
      <c r="A231" s="14" t="s">
        <v>9</v>
      </c>
      <c r="B231" s="189" t="s">
        <v>176</v>
      </c>
      <c r="C231" s="189"/>
      <c r="D231" s="189"/>
      <c r="E231" s="189"/>
      <c r="F231" s="190" t="n">
        <f aca="false">G224</f>
        <v>9189.38930294427</v>
      </c>
      <c r="G231" s="190"/>
      <c r="H231" s="4"/>
      <c r="I231" s="5"/>
      <c r="J231" s="5"/>
      <c r="K231" s="5"/>
    </row>
    <row r="232" customFormat="false" ht="26.25" hidden="false" customHeight="true" outlineLevel="0" collapsed="false">
      <c r="A232" s="14" t="s">
        <v>12</v>
      </c>
      <c r="B232" s="36" t="s">
        <v>177</v>
      </c>
      <c r="C232" s="36"/>
      <c r="D232" s="36"/>
      <c r="E232" s="36"/>
      <c r="F232" s="191" t="n">
        <f aca="false">F231*12</f>
        <v>110272.671635331</v>
      </c>
      <c r="G232" s="191"/>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2" t="s">
        <v>178</v>
      </c>
      <c r="B234" s="192"/>
      <c r="C234" s="192"/>
      <c r="D234" s="192"/>
      <c r="E234" s="192"/>
      <c r="F234" s="192"/>
      <c r="G234" s="192"/>
    </row>
    <row r="237" customFormat="false" ht="70.5" hidden="false" customHeight="true" outlineLevel="0" collapsed="false">
      <c r="A237" s="193" t="s">
        <v>179</v>
      </c>
      <c r="B237" s="193"/>
      <c r="C237" s="193"/>
      <c r="D237" s="193"/>
      <c r="E237" s="193"/>
      <c r="F237" s="193"/>
      <c r="G237" s="193"/>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221" colorId="64" zoomScale="100" zoomScaleNormal="100" zoomScalePageLayoutView="100" workbookViewId="0">
      <selection pane="topLeft" activeCell="E224" activeCellId="0" sqref="E224"/>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180</v>
      </c>
      <c r="C20" s="14"/>
      <c r="D20" s="14"/>
      <c r="E20" s="14"/>
      <c r="F20" s="14" t="s">
        <v>181</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182</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183</v>
      </c>
      <c r="C47" s="50"/>
      <c r="D47" s="50"/>
      <c r="E47" s="53" t="n">
        <v>0.2</v>
      </c>
      <c r="F47" s="54" t="n">
        <f aca="false">((F45+F46)*(7/12))*0.2</f>
        <v>187.3144</v>
      </c>
      <c r="G47" s="54"/>
      <c r="H47" s="4"/>
      <c r="I47" s="5"/>
      <c r="J47" s="5"/>
      <c r="K47" s="5"/>
    </row>
    <row r="48" s="1" customFormat="true" ht="13.9" hidden="false" customHeight="true" outlineLevel="0" collapsed="false">
      <c r="A48" s="52" t="s">
        <v>15</v>
      </c>
      <c r="B48" s="50" t="s">
        <v>184</v>
      </c>
      <c r="C48" s="50"/>
      <c r="D48" s="50"/>
      <c r="E48" s="53" t="n">
        <v>0.2</v>
      </c>
      <c r="F48" s="54" t="n">
        <f aca="false">((F45+F46)*(1/12))+((F45+F46)*(1/12))*0.2</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3.5"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58.3313394444444</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194" t="s">
        <v>76</v>
      </c>
      <c r="B90" s="194"/>
      <c r="C90" s="194"/>
      <c r="D90" s="194"/>
      <c r="E90" s="194"/>
      <c r="F90" s="194"/>
      <c r="G90" s="19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37.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90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91</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92</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5"/>
      <c r="B121" s="196"/>
      <c r="C121" s="196"/>
      <c r="D121" s="196"/>
      <c r="E121" s="197"/>
      <c r="F121" s="198"/>
      <c r="G121" s="73"/>
      <c r="H121" s="4"/>
      <c r="I121" s="5"/>
      <c r="K121" s="5"/>
    </row>
    <row r="122" s="1" customFormat="true" ht="13.9" hidden="false" customHeight="true" outlineLevel="0" collapsed="false">
      <c r="A122" s="58" t="s">
        <v>93</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94</v>
      </c>
      <c r="C124" s="61"/>
      <c r="D124" s="61"/>
      <c r="E124" s="61"/>
      <c r="F124" s="61"/>
      <c r="G124" s="61" t="s">
        <v>40</v>
      </c>
      <c r="H124" s="4"/>
      <c r="I124" s="5"/>
    </row>
    <row r="125" s="1" customFormat="true" ht="14.25" hidden="false" customHeight="true" outlineLevel="0" collapsed="false">
      <c r="A125" s="62" t="s">
        <v>6</v>
      </c>
      <c r="B125" s="109" t="s">
        <v>95</v>
      </c>
      <c r="C125" s="109"/>
      <c r="D125" s="109"/>
      <c r="E125" s="109"/>
      <c r="F125" s="110" t="n">
        <v>0.0042</v>
      </c>
      <c r="G125" s="111" t="n">
        <f aca="false">F49*F125</f>
        <v>8.20437072</v>
      </c>
      <c r="H125" s="4"/>
      <c r="I125" s="5"/>
    </row>
    <row r="126" s="1" customFormat="true" ht="14.25" hidden="false" customHeight="true" outlineLevel="0" collapsed="false">
      <c r="A126" s="14" t="s">
        <v>9</v>
      </c>
      <c r="B126" s="109" t="s">
        <v>96</v>
      </c>
      <c r="C126" s="109"/>
      <c r="D126" s="109"/>
      <c r="E126" s="109"/>
      <c r="F126" s="110" t="n">
        <f aca="false">F83*F125</f>
        <v>0.000336</v>
      </c>
      <c r="G126" s="111" t="n">
        <f aca="false">F49*F126</f>
        <v>0.6563496576</v>
      </c>
      <c r="H126" s="4"/>
      <c r="I126" s="5"/>
    </row>
    <row r="127" s="1" customFormat="true" ht="14.25" hidden="false" customHeight="true" outlineLevel="0" collapsed="false">
      <c r="A127" s="14" t="s">
        <v>12</v>
      </c>
      <c r="B127" s="109" t="s">
        <v>97</v>
      </c>
      <c r="C127" s="109"/>
      <c r="D127" s="109"/>
      <c r="E127" s="109"/>
      <c r="F127" s="110" t="n">
        <v>0.04</v>
      </c>
      <c r="G127" s="111" t="n">
        <f aca="false">F49*F127</f>
        <v>78.136864</v>
      </c>
      <c r="H127" s="4"/>
      <c r="I127" s="5"/>
    </row>
    <row r="128" s="1" customFormat="true" ht="14.25" hidden="false" customHeight="true" outlineLevel="0" collapsed="false">
      <c r="A128" s="112" t="s">
        <v>15</v>
      </c>
      <c r="B128" s="109" t="s">
        <v>98</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99</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100</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101</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102</v>
      </c>
      <c r="B136" s="123"/>
      <c r="C136" s="123"/>
      <c r="D136" s="123"/>
      <c r="E136" s="123"/>
      <c r="F136" s="123"/>
      <c r="G136" s="123"/>
      <c r="H136" s="4"/>
      <c r="I136" s="5"/>
    </row>
    <row r="137" s="1" customFormat="true" ht="80.45" hidden="false" customHeight="true" outlineLevel="0" collapsed="false">
      <c r="A137" s="124" t="s">
        <v>103</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104</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105</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106</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107</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108</v>
      </c>
      <c r="B147" s="61" t="s">
        <v>109</v>
      </c>
      <c r="C147" s="61"/>
      <c r="D147" s="61"/>
      <c r="E147" s="61"/>
      <c r="F147" s="131" t="s">
        <v>110</v>
      </c>
      <c r="G147" s="61" t="s">
        <v>40</v>
      </c>
      <c r="H147" s="4"/>
      <c r="I147" s="129"/>
      <c r="J147" s="5"/>
      <c r="K147" s="5"/>
    </row>
    <row r="148" s="1" customFormat="true" ht="13.9" hidden="false" customHeight="true" outlineLevel="0" collapsed="false">
      <c r="A148" s="14" t="s">
        <v>6</v>
      </c>
      <c r="B148" s="132" t="s">
        <v>111</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109</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112</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113</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114</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115</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100</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116</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185</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118</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119</v>
      </c>
      <c r="B163" s="61" t="s">
        <v>120</v>
      </c>
      <c r="C163" s="61"/>
      <c r="D163" s="61"/>
      <c r="E163" s="61"/>
      <c r="F163" s="131" t="s">
        <v>121</v>
      </c>
      <c r="G163" s="61" t="s">
        <v>40</v>
      </c>
      <c r="H163" s="4"/>
      <c r="I163" s="5"/>
      <c r="J163" s="5"/>
      <c r="K163" s="5"/>
    </row>
    <row r="164" s="1" customFormat="true" ht="13.9" hidden="false" customHeight="true" outlineLevel="0" collapsed="false">
      <c r="A164" s="49" t="s">
        <v>6</v>
      </c>
      <c r="B164" s="63" t="s">
        <v>122</v>
      </c>
      <c r="C164" s="63"/>
      <c r="D164" s="63"/>
      <c r="E164" s="63"/>
      <c r="F164" s="141" t="n">
        <v>15</v>
      </c>
      <c r="G164" s="142" t="n">
        <f aca="false">G159*F164</f>
        <v>257.296413088931</v>
      </c>
      <c r="H164" s="4"/>
      <c r="I164" s="5"/>
      <c r="J164" s="5"/>
      <c r="K164" s="5"/>
    </row>
    <row r="165" s="1" customFormat="true" ht="13.9" hidden="false" customHeight="true" outlineLevel="0" collapsed="false">
      <c r="A165" s="21" t="s">
        <v>123</v>
      </c>
      <c r="B165" s="21"/>
      <c r="C165" s="21"/>
      <c r="D165" s="21"/>
      <c r="E165" s="21"/>
      <c r="F165" s="143"/>
      <c r="G165" s="116" t="n">
        <f aca="false">G164</f>
        <v>257.296413088931</v>
      </c>
      <c r="H165" s="4"/>
      <c r="I165" s="5"/>
      <c r="J165" s="5"/>
      <c r="K165" s="5"/>
    </row>
    <row r="166" s="1" customFormat="true" ht="14.25" hidden="false" customHeight="true" outlineLevel="0" collapsed="false">
      <c r="A166" s="70" t="s">
        <v>124</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99" t="s">
        <v>125</v>
      </c>
      <c r="B168" s="199"/>
      <c r="C168" s="199"/>
      <c r="D168" s="199"/>
      <c r="E168" s="199"/>
      <c r="F168" s="199"/>
      <c r="G168" s="199"/>
      <c r="H168" s="4"/>
      <c r="I168" s="5"/>
      <c r="J168" s="5"/>
      <c r="K168" s="5"/>
    </row>
    <row r="169" s="1" customFormat="true" ht="36" hidden="false" customHeight="true" outlineLevel="0" collapsed="false">
      <c r="A169" s="200" t="s">
        <v>126</v>
      </c>
      <c r="B169" s="200"/>
      <c r="C169" s="200"/>
      <c r="D169" s="200"/>
      <c r="E169" s="200"/>
      <c r="F169" s="200"/>
      <c r="G169" s="200"/>
      <c r="H169" s="4"/>
      <c r="I169" s="5"/>
      <c r="J169" s="5"/>
      <c r="K169" s="5"/>
    </row>
    <row r="170" s="1" customFormat="true" ht="35.25" hidden="false" customHeight="true" outlineLevel="0" collapsed="false">
      <c r="A170" s="57" t="s">
        <v>127</v>
      </c>
      <c r="B170" s="57"/>
      <c r="C170" s="57"/>
      <c r="D170" s="57"/>
      <c r="E170" s="57"/>
      <c r="F170" s="57"/>
      <c r="G170" s="57"/>
      <c r="H170" s="4"/>
      <c r="I170" s="5"/>
      <c r="J170" s="5"/>
      <c r="K170" s="5"/>
    </row>
    <row r="171" s="1" customFormat="true" ht="62.1" hidden="false" customHeight="true" outlineLevel="0" collapsed="false">
      <c r="A171" s="57" t="s">
        <v>128</v>
      </c>
      <c r="B171" s="57"/>
      <c r="C171" s="57"/>
      <c r="D171" s="57"/>
      <c r="E171" s="57"/>
      <c r="F171" s="57"/>
      <c r="G171" s="57"/>
      <c r="H171" s="4"/>
      <c r="I171" s="5"/>
      <c r="J171" s="5"/>
      <c r="K171" s="5"/>
    </row>
    <row r="172" s="1" customFormat="true" ht="18" hidden="false" customHeight="true" outlineLevel="0" collapsed="false">
      <c r="A172" s="144"/>
      <c r="B172" s="144"/>
      <c r="C172" s="144"/>
      <c r="D172" s="144"/>
      <c r="E172" s="144"/>
      <c r="F172" s="144"/>
      <c r="G172" s="144"/>
      <c r="H172" s="4"/>
      <c r="I172" s="5"/>
      <c r="J172" s="5"/>
      <c r="K172" s="5"/>
    </row>
    <row r="173" s="1" customFormat="true" ht="14.25" hidden="false" customHeight="true" outlineLevel="0" collapsed="false">
      <c r="A173" s="27" t="s">
        <v>129</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130</v>
      </c>
      <c r="C175" s="150"/>
      <c r="D175" s="150"/>
      <c r="E175" s="150"/>
      <c r="F175" s="21"/>
      <c r="G175" s="61" t="s">
        <v>40</v>
      </c>
      <c r="H175" s="4"/>
      <c r="I175" s="5"/>
      <c r="J175" s="5"/>
      <c r="K175" s="5"/>
    </row>
    <row r="176" s="1" customFormat="true" ht="13.9" hidden="false" customHeight="true" outlineLevel="0" collapsed="false">
      <c r="A176" s="49" t="s">
        <v>108</v>
      </c>
      <c r="B176" s="63" t="s">
        <v>109</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119</v>
      </c>
      <c r="B177" s="63" t="s">
        <v>120</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100</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131</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132</v>
      </c>
      <c r="C182" s="21"/>
      <c r="D182" s="21"/>
      <c r="E182" s="21"/>
      <c r="F182" s="21" t="s">
        <v>40</v>
      </c>
      <c r="G182" s="21"/>
      <c r="H182" s="4"/>
      <c r="I182" s="5"/>
      <c r="J182" s="5"/>
      <c r="K182" s="5"/>
    </row>
    <row r="183" s="1" customFormat="true" ht="13.9" hidden="false" customHeight="true" outlineLevel="0" collapsed="false">
      <c r="A183" s="14" t="s">
        <v>6</v>
      </c>
      <c r="B183" s="132" t="s">
        <v>133</v>
      </c>
      <c r="C183" s="132"/>
      <c r="D183" s="132"/>
      <c r="E183" s="132"/>
      <c r="F183" s="155" t="n">
        <v>59.04</v>
      </c>
      <c r="G183" s="155"/>
      <c r="H183" s="4"/>
      <c r="I183" s="5"/>
      <c r="J183" s="5"/>
      <c r="K183" s="5"/>
    </row>
    <row r="184" s="1" customFormat="true" ht="13.9" hidden="false" customHeight="true" outlineLevel="0" collapsed="false">
      <c r="A184" s="14" t="s">
        <v>9</v>
      </c>
      <c r="B184" s="132" t="s">
        <v>134</v>
      </c>
      <c r="C184" s="132"/>
      <c r="D184" s="132"/>
      <c r="E184" s="132"/>
      <c r="F184" s="155" t="n">
        <v>16.03</v>
      </c>
      <c r="G184" s="155"/>
      <c r="H184" s="4"/>
      <c r="I184" s="5"/>
      <c r="J184" s="5"/>
      <c r="K184" s="5"/>
    </row>
    <row r="185" s="1" customFormat="true" ht="13.9" hidden="false" customHeight="true" outlineLevel="0" collapsed="false">
      <c r="A185" s="14" t="s">
        <v>12</v>
      </c>
      <c r="B185" s="132" t="s">
        <v>135</v>
      </c>
      <c r="C185" s="132"/>
      <c r="D185" s="132"/>
      <c r="E185" s="132"/>
      <c r="F185" s="155" t="n">
        <v>3.83</v>
      </c>
      <c r="G185" s="155"/>
      <c r="H185" s="4"/>
      <c r="I185" s="5"/>
      <c r="J185" s="5"/>
      <c r="K185" s="5"/>
    </row>
    <row r="186" s="1" customFormat="true" ht="13.9" hidden="false" customHeight="true" outlineLevel="0" collapsed="false">
      <c r="A186" s="14" t="s">
        <v>15</v>
      </c>
      <c r="B186" s="132" t="s">
        <v>186</v>
      </c>
      <c r="C186" s="132"/>
      <c r="D186" s="132"/>
      <c r="E186" s="132"/>
      <c r="F186" s="201" t="n">
        <v>0.38</v>
      </c>
      <c r="G186" s="201"/>
      <c r="H186" s="4"/>
      <c r="I186" s="5"/>
      <c r="J186" s="5"/>
      <c r="K186" s="5"/>
    </row>
    <row r="187" s="1" customFormat="true" ht="14.25" hidden="false" customHeight="true" outlineLevel="0" collapsed="false">
      <c r="A187" s="156"/>
      <c r="B187" s="21" t="s">
        <v>43</v>
      </c>
      <c r="C187" s="21"/>
      <c r="D187" s="21"/>
      <c r="E187" s="21"/>
      <c r="F187" s="157" t="n">
        <f aca="false">SUM(F183:F186)</f>
        <v>79.28</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137</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138</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139</v>
      </c>
      <c r="B193" s="72"/>
      <c r="C193" s="72"/>
      <c r="D193" s="72"/>
      <c r="E193" s="72"/>
      <c r="F193" s="72"/>
      <c r="G193" s="160" t="n">
        <f aca="false">F49+F120+G130+G178+F187</f>
        <v>4334.12236146476</v>
      </c>
      <c r="H193" s="4"/>
      <c r="I193" s="5"/>
      <c r="J193" s="5"/>
      <c r="K193" s="5"/>
    </row>
    <row r="194" s="1" customFormat="true" ht="13.9" hidden="false" customHeight="true" outlineLevel="0" collapsed="false">
      <c r="A194" s="5"/>
      <c r="B194" s="11"/>
      <c r="C194" s="11"/>
      <c r="D194" s="11"/>
      <c r="E194" s="11"/>
      <c r="F194" s="11"/>
      <c r="G194" s="162" t="n">
        <f aca="false">G193+G196</f>
        <v>4594.16970315265</v>
      </c>
      <c r="H194" s="4"/>
      <c r="I194" s="5"/>
      <c r="J194" s="5"/>
      <c r="K194" s="5"/>
    </row>
    <row r="195" s="1" customFormat="true" ht="13.9" hidden="false" customHeight="true" outlineLevel="0" collapsed="false">
      <c r="A195" s="55" t="n">
        <v>6</v>
      </c>
      <c r="B195" s="163" t="s">
        <v>140</v>
      </c>
      <c r="C195" s="163"/>
      <c r="D195" s="163"/>
      <c r="E195" s="163"/>
      <c r="F195" s="163" t="s">
        <v>50</v>
      </c>
      <c r="G195" s="164" t="s">
        <v>40</v>
      </c>
      <c r="H195" s="4"/>
      <c r="I195" s="5"/>
      <c r="J195" s="5"/>
      <c r="K195" s="5"/>
    </row>
    <row r="196" s="1" customFormat="true" ht="13.9" hidden="false" customHeight="true" outlineLevel="0" collapsed="false">
      <c r="A196" s="166" t="s">
        <v>6</v>
      </c>
      <c r="B196" s="167" t="s">
        <v>141</v>
      </c>
      <c r="C196" s="167"/>
      <c r="D196" s="167"/>
      <c r="E196" s="167"/>
      <c r="F196" s="168" t="n">
        <v>0.06</v>
      </c>
      <c r="G196" s="169" t="n">
        <f aca="false">G193*F196</f>
        <v>260.047341687886</v>
      </c>
      <c r="H196" s="161"/>
      <c r="I196" s="5"/>
      <c r="J196" s="5"/>
      <c r="K196" s="5"/>
    </row>
    <row r="197" s="1" customFormat="true" ht="13.9" hidden="false" customHeight="true" outlineLevel="0" collapsed="false">
      <c r="A197" s="171" t="s">
        <v>9</v>
      </c>
      <c r="B197" s="36" t="s">
        <v>142</v>
      </c>
      <c r="C197" s="36"/>
      <c r="D197" s="36"/>
      <c r="E197" s="36"/>
      <c r="F197" s="172" t="n">
        <v>0.0802988</v>
      </c>
      <c r="G197" s="173" t="n">
        <f aca="false">((G193+G196)*F197)</f>
        <v>368.906314159514</v>
      </c>
      <c r="H197" s="4"/>
      <c r="I197" s="4"/>
      <c r="J197" s="5"/>
      <c r="K197" s="5"/>
    </row>
    <row r="198" s="1" customFormat="true" ht="13.9" hidden="false" customHeight="true" outlineLevel="0" collapsed="false">
      <c r="A198" s="171" t="s">
        <v>12</v>
      </c>
      <c r="B198" s="36" t="s">
        <v>143</v>
      </c>
      <c r="C198" s="36"/>
      <c r="D198" s="36"/>
      <c r="E198" s="36"/>
      <c r="F198" s="172"/>
      <c r="G198" s="173"/>
      <c r="H198" s="4"/>
      <c r="I198" s="5"/>
      <c r="J198" s="5"/>
      <c r="K198" s="5"/>
    </row>
    <row r="199" s="1" customFormat="true" ht="13.9" hidden="false" customHeight="true" outlineLevel="0" collapsed="false">
      <c r="A199" s="171"/>
      <c r="B199" s="36" t="s">
        <v>144</v>
      </c>
      <c r="C199" s="36"/>
      <c r="D199" s="36"/>
      <c r="E199" s="36"/>
      <c r="F199" s="172" t="n">
        <v>0.03</v>
      </c>
      <c r="G199" s="173" t="n">
        <f aca="false">((G193+G196+G197)/0.9135)*F199</f>
        <v>162.99100221058</v>
      </c>
      <c r="H199" s="4"/>
      <c r="I199" s="5"/>
      <c r="J199" s="5"/>
      <c r="K199" s="5"/>
    </row>
    <row r="200" s="1" customFormat="true" ht="13.9" hidden="false" customHeight="true" outlineLevel="0" collapsed="false">
      <c r="A200" s="171"/>
      <c r="B200" s="36" t="s">
        <v>145</v>
      </c>
      <c r="C200" s="36"/>
      <c r="D200" s="36"/>
      <c r="E200" s="36"/>
      <c r="F200" s="172" t="n">
        <v>0.0065</v>
      </c>
      <c r="G200" s="173" t="n">
        <f aca="false">((G193+G196+G197)/0.9135)*F200</f>
        <v>35.3147171456257</v>
      </c>
      <c r="H200" s="4"/>
      <c r="I200" s="5"/>
      <c r="J200" s="106"/>
      <c r="K200" s="5"/>
    </row>
    <row r="201" s="1" customFormat="true" ht="13.9" hidden="false" customHeight="true" outlineLevel="0" collapsed="false">
      <c r="A201" s="171"/>
      <c r="B201" s="36" t="s">
        <v>146</v>
      </c>
      <c r="C201" s="36"/>
      <c r="D201" s="36"/>
      <c r="E201" s="36"/>
      <c r="F201" s="172" t="n">
        <v>0.05</v>
      </c>
      <c r="G201" s="173" t="n">
        <f aca="false">((G193+G196+G197)/0.9135)*F201</f>
        <v>271.651670350967</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1098.91104555457</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147</v>
      </c>
      <c r="B204" s="31"/>
      <c r="C204" s="31"/>
      <c r="D204" s="31"/>
      <c r="E204" s="31"/>
      <c r="F204" s="31"/>
      <c r="G204" s="31"/>
      <c r="H204" s="4"/>
      <c r="I204" s="5"/>
      <c r="J204" s="5"/>
      <c r="K204" s="5"/>
    </row>
    <row r="205" s="1" customFormat="true" ht="14.25" hidden="false" customHeight="false" outlineLevel="0" collapsed="false">
      <c r="A205" s="31" t="s">
        <v>148</v>
      </c>
      <c r="B205" s="31"/>
      <c r="C205" s="31"/>
      <c r="D205" s="31"/>
      <c r="E205" s="31"/>
      <c r="F205" s="31"/>
      <c r="G205" s="31"/>
      <c r="H205" s="4"/>
      <c r="I205" s="5"/>
      <c r="J205" s="5"/>
      <c r="K205" s="5"/>
    </row>
    <row r="206" s="1" customFormat="true" ht="63.75" hidden="false" customHeight="true" outlineLevel="0" collapsed="false">
      <c r="A206" s="99" t="s">
        <v>149</v>
      </c>
      <c r="B206" s="99"/>
      <c r="C206" s="99"/>
      <c r="D206" s="99"/>
      <c r="E206" s="99"/>
      <c r="F206" s="99"/>
      <c r="G206" s="99"/>
      <c r="H206" s="4"/>
      <c r="I206" s="5"/>
      <c r="J206" s="5"/>
      <c r="K206" s="5"/>
    </row>
    <row r="207" s="1" customFormat="true" ht="56.25" hidden="false" customHeight="true" outlineLevel="0" collapsed="false">
      <c r="A207" s="57" t="s">
        <v>150</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151</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152</v>
      </c>
      <c r="C211" s="101"/>
      <c r="D211" s="101"/>
      <c r="E211" s="101"/>
      <c r="F211" s="101" t="s">
        <v>153</v>
      </c>
      <c r="G211" s="101"/>
      <c r="H211" s="4"/>
      <c r="I211" s="5"/>
      <c r="J211" s="5"/>
      <c r="K211" s="5"/>
    </row>
    <row r="212" s="1" customFormat="true" ht="13.5" hidden="false" customHeight="true" outlineLevel="0" collapsed="false">
      <c r="A212" s="35" t="s">
        <v>6</v>
      </c>
      <c r="B212" s="36" t="s">
        <v>154</v>
      </c>
      <c r="C212" s="36"/>
      <c r="D212" s="36"/>
      <c r="E212" s="36"/>
      <c r="F212" s="180" t="n">
        <f aca="false">F49</f>
        <v>1953.4216</v>
      </c>
      <c r="G212" s="180"/>
      <c r="H212" s="4"/>
      <c r="I212" s="5"/>
      <c r="J212" s="5"/>
      <c r="K212" s="5"/>
    </row>
    <row r="213" s="1" customFormat="true" ht="13.9" hidden="false" customHeight="true" outlineLevel="0" collapsed="false">
      <c r="A213" s="35" t="s">
        <v>9</v>
      </c>
      <c r="B213" s="36" t="s">
        <v>155</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156</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157</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158</v>
      </c>
      <c r="C216" s="36"/>
      <c r="D216" s="36"/>
      <c r="E216" s="36"/>
      <c r="F216" s="180" t="n">
        <f aca="false">F187</f>
        <v>79.28</v>
      </c>
      <c r="G216" s="180"/>
      <c r="H216" s="4"/>
      <c r="I216" s="5"/>
      <c r="J216" s="5"/>
      <c r="K216" s="5"/>
    </row>
    <row r="217" s="1" customFormat="true" ht="13.9" hidden="false" customHeight="true" outlineLevel="0" collapsed="false">
      <c r="A217" s="35" t="s">
        <v>159</v>
      </c>
      <c r="B217" s="35"/>
      <c r="C217" s="35"/>
      <c r="D217" s="35"/>
      <c r="E217" s="35"/>
      <c r="F217" s="127" t="n">
        <f aca="false">F212+F213+F214+F215+F216</f>
        <v>4334.12236146476</v>
      </c>
      <c r="G217" s="127"/>
      <c r="H217" s="4"/>
      <c r="I217" s="5"/>
      <c r="J217" s="5"/>
      <c r="K217" s="5"/>
    </row>
    <row r="218" s="1" customFormat="true" ht="13.9" hidden="false" customHeight="true" outlineLevel="0" collapsed="false">
      <c r="A218" s="35" t="s">
        <v>68</v>
      </c>
      <c r="B218" s="36" t="s">
        <v>160</v>
      </c>
      <c r="C218" s="36"/>
      <c r="D218" s="36"/>
      <c r="E218" s="36"/>
      <c r="F218" s="180" t="n">
        <f aca="false">G202</f>
        <v>1098.91104555457</v>
      </c>
      <c r="G218" s="180"/>
      <c r="H218" s="4"/>
      <c r="I218" s="5"/>
      <c r="J218" s="5"/>
      <c r="K218" s="5"/>
    </row>
    <row r="219" s="1" customFormat="true" ht="14.25" hidden="false" customHeight="true" outlineLevel="0" collapsed="false">
      <c r="A219" s="22" t="s">
        <v>161</v>
      </c>
      <c r="B219" s="22"/>
      <c r="C219" s="22"/>
      <c r="D219" s="22"/>
      <c r="E219" s="22"/>
      <c r="F219" s="182" t="n">
        <f aca="false">F217+F218</f>
        <v>5433.03340701933</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162</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163</v>
      </c>
      <c r="B223" s="21"/>
      <c r="C223" s="21" t="s">
        <v>164</v>
      </c>
      <c r="D223" s="21" t="s">
        <v>165</v>
      </c>
      <c r="E223" s="21" t="s">
        <v>166</v>
      </c>
      <c r="F223" s="21" t="s">
        <v>167</v>
      </c>
      <c r="G223" s="21" t="s">
        <v>168</v>
      </c>
      <c r="H223" s="4"/>
      <c r="I223" s="5"/>
      <c r="J223" s="5"/>
      <c r="K223" s="5"/>
    </row>
    <row r="224" s="1" customFormat="true" ht="47.25" hidden="false" customHeight="true" outlineLevel="0" collapsed="false">
      <c r="A224" s="14" t="s">
        <v>169</v>
      </c>
      <c r="B224" s="184" t="str">
        <f aca="false">F34</f>
        <v>Posto 12X36 h NOTURNO NÃO MOTORIZADO</v>
      </c>
      <c r="C224" s="185" t="n">
        <f aca="false">F219</f>
        <v>5433.03340701933</v>
      </c>
      <c r="D224" s="14" t="n">
        <v>2</v>
      </c>
      <c r="E224" s="185" t="n">
        <f aca="false">C224*D224</f>
        <v>10866.0668140387</v>
      </c>
      <c r="F224" s="186" t="n">
        <v>2</v>
      </c>
      <c r="G224" s="185" t="n">
        <f aca="false">E224*F224</f>
        <v>21732.1336280773</v>
      </c>
      <c r="H224" s="4"/>
      <c r="I224" s="5"/>
      <c r="J224" s="5"/>
      <c r="K224" s="5"/>
    </row>
    <row r="225" s="1" customFormat="true" ht="14.25" hidden="false" customHeight="true" outlineLevel="0" collapsed="false">
      <c r="A225" s="21" t="s">
        <v>170</v>
      </c>
      <c r="B225" s="21"/>
      <c r="C225" s="21"/>
      <c r="D225" s="21"/>
      <c r="E225" s="21"/>
      <c r="F225" s="21"/>
      <c r="G225" s="187" t="n">
        <f aca="false">G224</f>
        <v>21732.1336280773</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171</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172</v>
      </c>
      <c r="C229" s="21"/>
      <c r="D229" s="21"/>
      <c r="E229" s="21"/>
      <c r="F229" s="21"/>
      <c r="G229" s="21"/>
      <c r="H229" s="4"/>
      <c r="I229" s="5"/>
      <c r="J229" s="5"/>
      <c r="K229" s="5"/>
    </row>
    <row r="230" s="1" customFormat="true" ht="14.25" hidden="false" customHeight="true" outlineLevel="0" collapsed="false">
      <c r="A230" s="156"/>
      <c r="B230" s="188" t="s">
        <v>173</v>
      </c>
      <c r="C230" s="188"/>
      <c r="D230" s="188"/>
      <c r="E230" s="188"/>
      <c r="F230" s="21" t="s">
        <v>174</v>
      </c>
      <c r="G230" s="21"/>
      <c r="H230" s="4"/>
      <c r="I230" s="5"/>
      <c r="J230" s="5"/>
      <c r="K230" s="5"/>
    </row>
    <row r="231" s="1" customFormat="true" ht="14.25" hidden="false" customHeight="true" outlineLevel="0" collapsed="false">
      <c r="A231" s="62" t="s">
        <v>6</v>
      </c>
      <c r="B231" s="189" t="s">
        <v>175</v>
      </c>
      <c r="C231" s="189"/>
      <c r="D231" s="189"/>
      <c r="E231" s="189"/>
      <c r="F231" s="190" t="n">
        <f aca="false">E224</f>
        <v>10866.0668140387</v>
      </c>
      <c r="G231" s="190"/>
      <c r="H231" s="4"/>
      <c r="I231" s="5"/>
      <c r="J231" s="5"/>
      <c r="K231" s="5"/>
    </row>
    <row r="232" s="1" customFormat="true" ht="14.25" hidden="false" customHeight="true" outlineLevel="0" collapsed="false">
      <c r="A232" s="14" t="s">
        <v>9</v>
      </c>
      <c r="B232" s="189" t="s">
        <v>176</v>
      </c>
      <c r="C232" s="189"/>
      <c r="D232" s="189"/>
      <c r="E232" s="189"/>
      <c r="F232" s="190" t="n">
        <f aca="false">G225</f>
        <v>21732.1336280773</v>
      </c>
      <c r="G232" s="190"/>
      <c r="H232" s="4"/>
      <c r="I232" s="5"/>
      <c r="J232" s="5"/>
      <c r="K232" s="5"/>
    </row>
    <row r="233" s="1" customFormat="true" ht="24.75" hidden="false" customHeight="true" outlineLevel="0" collapsed="false">
      <c r="A233" s="14" t="s">
        <v>12</v>
      </c>
      <c r="B233" s="36" t="s">
        <v>177</v>
      </c>
      <c r="C233" s="36"/>
      <c r="D233" s="36"/>
      <c r="E233" s="36"/>
      <c r="F233" s="191" t="n">
        <f aca="false">F232*12</f>
        <v>260785.603536928</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178</v>
      </c>
      <c r="B235" s="192"/>
      <c r="C235" s="192"/>
      <c r="D235" s="192"/>
      <c r="E235" s="192"/>
      <c r="F235" s="192"/>
      <c r="G235" s="192"/>
      <c r="H235" s="4"/>
      <c r="I235" s="5"/>
      <c r="J235" s="5"/>
      <c r="K235" s="5"/>
    </row>
    <row r="237" s="1" customFormat="true" ht="91.15" hidden="false" customHeight="true" outlineLevel="0" collapsed="false">
      <c r="A237" s="202" t="s">
        <v>179</v>
      </c>
      <c r="B237" s="202"/>
      <c r="C237" s="202"/>
      <c r="D237" s="202"/>
      <c r="E237" s="202"/>
      <c r="F237" s="202"/>
      <c r="G237" s="202"/>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3" activeCellId="0" sqref="I13"/>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8.38"/>
    <col collapsed="false" customWidth="true" hidden="false" outlineLevel="0" max="5" min="5" style="203" width="9.62"/>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187</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188</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189</v>
      </c>
      <c r="B4" s="208"/>
      <c r="C4" s="208" t="s">
        <v>190</v>
      </c>
      <c r="D4" s="208" t="s">
        <v>191</v>
      </c>
      <c r="E4" s="208"/>
      <c r="F4" s="206"/>
      <c r="G4" s="206"/>
      <c r="H4" s="206"/>
      <c r="I4" s="206"/>
      <c r="J4" s="206"/>
      <c r="K4" s="206"/>
      <c r="L4" s="206"/>
      <c r="M4" s="206"/>
      <c r="N4" s="206"/>
      <c r="O4" s="206"/>
      <c r="P4" s="206"/>
      <c r="Q4" s="206"/>
    </row>
    <row r="5" customFormat="false" ht="15" hidden="false" customHeight="false" outlineLevel="0" collapsed="false">
      <c r="A5" s="209" t="s">
        <v>192</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193</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8" t="s">
        <v>194</v>
      </c>
      <c r="B7" s="208"/>
      <c r="C7" s="208" t="n">
        <v>3</v>
      </c>
      <c r="D7" s="208" t="n">
        <v>6</v>
      </c>
      <c r="E7" s="208"/>
      <c r="F7" s="206"/>
      <c r="G7" s="206"/>
      <c r="H7" s="206"/>
      <c r="I7" s="206"/>
      <c r="J7" s="206"/>
      <c r="K7" s="206"/>
      <c r="L7" s="206"/>
      <c r="M7" s="206"/>
      <c r="N7" s="206"/>
      <c r="O7" s="206"/>
      <c r="P7" s="206"/>
      <c r="Q7" s="206"/>
    </row>
    <row r="8" customFormat="false" ht="15" hidden="false" customHeight="false" outlineLevel="0" collapsed="false">
      <c r="A8" s="206"/>
      <c r="B8" s="206"/>
      <c r="C8" s="206"/>
      <c r="D8" s="206"/>
      <c r="E8" s="206"/>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10" t="s">
        <v>195</v>
      </c>
      <c r="B10" s="210"/>
      <c r="C10" s="210"/>
      <c r="D10" s="210"/>
      <c r="E10" s="210"/>
      <c r="F10" s="210"/>
      <c r="G10" s="210"/>
      <c r="H10" s="210"/>
      <c r="I10" s="210"/>
      <c r="J10" s="206"/>
      <c r="K10" s="206"/>
      <c r="L10" s="206"/>
      <c r="M10" s="206"/>
      <c r="N10" s="206"/>
      <c r="O10" s="206"/>
      <c r="P10" s="206"/>
      <c r="Q10" s="206"/>
    </row>
    <row r="11" customFormat="false" ht="43.25" hidden="false" customHeight="false" outlineLevel="0" collapsed="false">
      <c r="A11" s="211" t="s">
        <v>196</v>
      </c>
      <c r="B11" s="211" t="s">
        <v>197</v>
      </c>
      <c r="C11" s="212" t="s">
        <v>198</v>
      </c>
      <c r="D11" s="212" t="s">
        <v>199</v>
      </c>
      <c r="E11" s="212" t="s">
        <v>200</v>
      </c>
      <c r="F11" s="212" t="s">
        <v>201</v>
      </c>
      <c r="G11" s="212" t="s">
        <v>202</v>
      </c>
      <c r="H11" s="213" t="s">
        <v>203</v>
      </c>
      <c r="I11" s="212" t="s">
        <v>204</v>
      </c>
      <c r="J11" s="206"/>
      <c r="K11" s="206"/>
      <c r="L11" s="206"/>
      <c r="M11" s="206"/>
      <c r="N11" s="206"/>
      <c r="O11" s="206"/>
      <c r="P11" s="206"/>
      <c r="Q11" s="206"/>
    </row>
    <row r="12" customFormat="false" ht="15" hidden="false" customHeight="false" outlineLevel="0" collapsed="false">
      <c r="A12" s="214" t="s">
        <v>205</v>
      </c>
      <c r="B12" s="214"/>
      <c r="C12" s="214"/>
      <c r="D12" s="214"/>
      <c r="E12" s="214"/>
      <c r="F12" s="214" t="s">
        <v>206</v>
      </c>
      <c r="G12" s="214" t="s">
        <v>207</v>
      </c>
      <c r="H12" s="214" t="s">
        <v>208</v>
      </c>
      <c r="I12" s="214" t="s">
        <v>209</v>
      </c>
      <c r="J12" s="206"/>
      <c r="K12" s="206"/>
      <c r="L12" s="206"/>
      <c r="M12" s="206"/>
      <c r="N12" s="206"/>
      <c r="O12" s="206"/>
      <c r="P12" s="206"/>
      <c r="Q12" s="206"/>
    </row>
    <row r="13" customFormat="false" ht="120" hidden="false" customHeight="false" outlineLevel="0" collapsed="false">
      <c r="A13" s="215" t="n">
        <v>1</v>
      </c>
      <c r="B13" s="216" t="s">
        <v>210</v>
      </c>
      <c r="C13" s="215" t="s">
        <v>211</v>
      </c>
      <c r="D13" s="215" t="s">
        <v>212</v>
      </c>
      <c r="E13" s="215" t="n">
        <v>2</v>
      </c>
      <c r="F13" s="215" t="n">
        <v>12</v>
      </c>
      <c r="G13" s="217" t="n">
        <v>94.71</v>
      </c>
      <c r="H13" s="217" t="n">
        <f aca="false">F13*G13</f>
        <v>1136.52</v>
      </c>
      <c r="I13" s="218" t="n">
        <f aca="false">(H13/12)/6</f>
        <v>15.785</v>
      </c>
      <c r="J13" s="206"/>
      <c r="K13" s="206"/>
      <c r="L13" s="206"/>
      <c r="M13" s="206"/>
      <c r="N13" s="206"/>
      <c r="O13" s="206"/>
      <c r="P13" s="206"/>
      <c r="Q13" s="206"/>
    </row>
    <row r="14" customFormat="false" ht="120" hidden="false" customHeight="false" outlineLevel="0" collapsed="false">
      <c r="A14" s="215" t="n">
        <v>2</v>
      </c>
      <c r="B14" s="219" t="s">
        <v>213</v>
      </c>
      <c r="C14" s="215" t="s">
        <v>214</v>
      </c>
      <c r="D14" s="215" t="s">
        <v>212</v>
      </c>
      <c r="E14" s="215" t="n">
        <v>2</v>
      </c>
      <c r="F14" s="215" t="n">
        <v>12</v>
      </c>
      <c r="G14" s="217" t="n">
        <v>9.52</v>
      </c>
      <c r="H14" s="217" t="n">
        <f aca="false">F14*G14</f>
        <v>114.24</v>
      </c>
      <c r="I14" s="218" t="n">
        <f aca="false">(H14/12)/6</f>
        <v>1.58666666666667</v>
      </c>
      <c r="J14" s="206"/>
      <c r="K14" s="206"/>
      <c r="L14" s="206"/>
      <c r="M14" s="206"/>
      <c r="N14" s="206"/>
      <c r="O14" s="206"/>
      <c r="P14" s="206"/>
      <c r="Q14" s="206"/>
    </row>
    <row r="15" customFormat="false" ht="84" hidden="false" customHeight="false" outlineLevel="0" collapsed="false">
      <c r="A15" s="215" t="n">
        <v>3</v>
      </c>
      <c r="B15" s="220" t="s">
        <v>215</v>
      </c>
      <c r="C15" s="215" t="s">
        <v>214</v>
      </c>
      <c r="D15" s="215" t="s">
        <v>212</v>
      </c>
      <c r="E15" s="215" t="n">
        <v>2</v>
      </c>
      <c r="F15" s="215" t="n">
        <v>12</v>
      </c>
      <c r="G15" s="217" t="n">
        <v>94.75</v>
      </c>
      <c r="H15" s="217" t="n">
        <f aca="false">F15*G15</f>
        <v>1137</v>
      </c>
      <c r="I15" s="218" t="n">
        <f aca="false">(H15/12)/6</f>
        <v>15.7916666666667</v>
      </c>
      <c r="J15" s="206"/>
      <c r="K15" s="206"/>
      <c r="L15" s="206"/>
      <c r="M15" s="206"/>
      <c r="N15" s="206"/>
      <c r="O15" s="206"/>
      <c r="P15" s="206"/>
      <c r="Q15" s="206"/>
    </row>
    <row r="16" customFormat="false" ht="132" hidden="false" customHeight="false" outlineLevel="0" collapsed="false">
      <c r="A16" s="215" t="n">
        <v>4</v>
      </c>
      <c r="B16" s="216" t="s">
        <v>216</v>
      </c>
      <c r="C16" s="215" t="s">
        <v>214</v>
      </c>
      <c r="D16" s="215" t="s">
        <v>212</v>
      </c>
      <c r="E16" s="215" t="n">
        <v>2</v>
      </c>
      <c r="F16" s="215" t="n">
        <v>12</v>
      </c>
      <c r="G16" s="217" t="n">
        <v>64.8</v>
      </c>
      <c r="H16" s="217" t="n">
        <f aca="false">F16*G16</f>
        <v>777.6</v>
      </c>
      <c r="I16" s="218" t="n">
        <f aca="false">(H16/12)/6</f>
        <v>10.8</v>
      </c>
      <c r="J16" s="206"/>
      <c r="K16" s="206"/>
      <c r="L16" s="206"/>
      <c r="M16" s="206"/>
      <c r="N16" s="206"/>
      <c r="O16" s="206"/>
      <c r="P16" s="206"/>
      <c r="Q16" s="206"/>
    </row>
    <row r="17" customFormat="false" ht="156" hidden="false" customHeight="false" outlineLevel="0" collapsed="false">
      <c r="A17" s="215" t="n">
        <v>5</v>
      </c>
      <c r="B17" s="216" t="s">
        <v>217</v>
      </c>
      <c r="C17" s="215" t="s">
        <v>214</v>
      </c>
      <c r="D17" s="215" t="s">
        <v>212</v>
      </c>
      <c r="E17" s="215" t="n">
        <v>1</v>
      </c>
      <c r="F17" s="215" t="n">
        <v>6</v>
      </c>
      <c r="G17" s="217" t="n">
        <v>30.33</v>
      </c>
      <c r="H17" s="217" t="n">
        <f aca="false">F17*G17</f>
        <v>181.98</v>
      </c>
      <c r="I17" s="218" t="n">
        <f aca="false">(H17/12)/6</f>
        <v>2.5275</v>
      </c>
      <c r="J17" s="206"/>
      <c r="K17" s="206"/>
      <c r="L17" s="206"/>
      <c r="M17" s="206"/>
      <c r="N17" s="206"/>
      <c r="O17" s="206"/>
      <c r="P17" s="206"/>
      <c r="Q17" s="206"/>
    </row>
    <row r="18" customFormat="false" ht="72" hidden="false" customHeight="false" outlineLevel="0" collapsed="false">
      <c r="A18" s="215" t="n">
        <v>6</v>
      </c>
      <c r="B18" s="216" t="s">
        <v>218</v>
      </c>
      <c r="C18" s="215" t="s">
        <v>214</v>
      </c>
      <c r="D18" s="215" t="s">
        <v>212</v>
      </c>
      <c r="E18" s="215" t="n">
        <v>2</v>
      </c>
      <c r="F18" s="215" t="n">
        <v>12</v>
      </c>
      <c r="G18" s="217" t="n">
        <v>11.25</v>
      </c>
      <c r="H18" s="217" t="n">
        <f aca="false">F18*G18</f>
        <v>135</v>
      </c>
      <c r="I18" s="218" t="n">
        <f aca="false">(H18/12)/6</f>
        <v>1.875</v>
      </c>
      <c r="J18" s="206"/>
      <c r="K18" s="206"/>
      <c r="L18" s="206"/>
      <c r="M18" s="206"/>
      <c r="N18" s="206"/>
      <c r="O18" s="206"/>
      <c r="P18" s="206"/>
      <c r="Q18" s="206"/>
    </row>
    <row r="19" customFormat="false" ht="120" hidden="false" customHeight="false" outlineLevel="0" collapsed="false">
      <c r="A19" s="215" t="n">
        <v>7</v>
      </c>
      <c r="B19" s="216" t="s">
        <v>219</v>
      </c>
      <c r="C19" s="215" t="s">
        <v>214</v>
      </c>
      <c r="D19" s="215" t="s">
        <v>212</v>
      </c>
      <c r="E19" s="215" t="n">
        <v>1</v>
      </c>
      <c r="F19" s="215" t="n">
        <v>6</v>
      </c>
      <c r="G19" s="217" t="n">
        <v>7.1</v>
      </c>
      <c r="H19" s="217" t="n">
        <f aca="false">F19*G19</f>
        <v>42.6</v>
      </c>
      <c r="I19" s="218" t="n">
        <f aca="false">(H19/12)/6</f>
        <v>0.591666666666667</v>
      </c>
      <c r="J19" s="206"/>
      <c r="K19" s="206"/>
      <c r="L19" s="206"/>
      <c r="M19" s="206"/>
      <c r="N19" s="206"/>
      <c r="O19" s="206"/>
      <c r="P19" s="206"/>
      <c r="Q19" s="206"/>
    </row>
    <row r="20" customFormat="false" ht="108" hidden="false" customHeight="false" outlineLevel="0" collapsed="false">
      <c r="A20" s="215" t="n">
        <v>8</v>
      </c>
      <c r="B20" s="216" t="s">
        <v>220</v>
      </c>
      <c r="C20" s="215" t="s">
        <v>214</v>
      </c>
      <c r="D20" s="215" t="s">
        <v>212</v>
      </c>
      <c r="E20" s="215" t="n">
        <v>1</v>
      </c>
      <c r="F20" s="215" t="n">
        <v>6</v>
      </c>
      <c r="G20" s="217" t="n">
        <v>106.47</v>
      </c>
      <c r="H20" s="217" t="n">
        <f aca="false">F20*G20</f>
        <v>638.82</v>
      </c>
      <c r="I20" s="218" t="n">
        <f aca="false">(H20/12)/6</f>
        <v>8.8725</v>
      </c>
      <c r="J20" s="206"/>
      <c r="K20" s="206"/>
      <c r="L20" s="206"/>
      <c r="M20" s="206"/>
      <c r="N20" s="206"/>
      <c r="O20" s="206"/>
      <c r="P20" s="206"/>
      <c r="Q20" s="206"/>
    </row>
    <row r="21" customFormat="false" ht="72" hidden="false" customHeight="false" outlineLevel="0" collapsed="false">
      <c r="A21" s="215" t="n">
        <v>9</v>
      </c>
      <c r="B21" s="216" t="s">
        <v>221</v>
      </c>
      <c r="C21" s="215" t="s">
        <v>211</v>
      </c>
      <c r="D21" s="215" t="s">
        <v>212</v>
      </c>
      <c r="E21" s="215" t="n">
        <v>4</v>
      </c>
      <c r="F21" s="215" t="n">
        <v>24</v>
      </c>
      <c r="G21" s="217" t="n">
        <v>3.59</v>
      </c>
      <c r="H21" s="217" t="n">
        <f aca="false">F21*G21</f>
        <v>86.16</v>
      </c>
      <c r="I21" s="218" t="n">
        <f aca="false">(H21/12)/6</f>
        <v>1.19666666666667</v>
      </c>
      <c r="J21" s="206"/>
      <c r="K21" s="206"/>
      <c r="L21" s="206"/>
      <c r="M21" s="206"/>
      <c r="N21" s="206"/>
      <c r="O21" s="206"/>
      <c r="P21" s="206"/>
      <c r="Q21" s="206"/>
    </row>
    <row r="22" customFormat="false" ht="15" hidden="false" customHeight="false" outlineLevel="0" collapsed="false">
      <c r="A22" s="214" t="s">
        <v>222</v>
      </c>
      <c r="B22" s="214"/>
      <c r="C22" s="214"/>
      <c r="D22" s="214"/>
      <c r="E22" s="214"/>
      <c r="F22" s="214"/>
      <c r="G22" s="214"/>
      <c r="H22" s="214"/>
      <c r="I22" s="221" t="n">
        <v>59.04</v>
      </c>
      <c r="J22" s="206"/>
      <c r="K22" s="206"/>
      <c r="L22" s="206"/>
      <c r="M22" s="206"/>
      <c r="N22" s="206"/>
      <c r="O22" s="206"/>
      <c r="P22" s="206"/>
      <c r="Q22" s="206"/>
    </row>
    <row r="23" customFormat="false" ht="15" hidden="false" customHeight="false" outlineLevel="0" collapsed="false">
      <c r="A23" s="222" t="s">
        <v>223</v>
      </c>
      <c r="B23" s="222"/>
      <c r="C23" s="222"/>
      <c r="D23" s="222"/>
      <c r="E23" s="222"/>
      <c r="F23" s="222"/>
      <c r="G23" s="222"/>
      <c r="H23" s="222"/>
      <c r="I23" s="223" t="n">
        <v>118.08</v>
      </c>
      <c r="J23" s="206"/>
      <c r="K23" s="206"/>
      <c r="L23" s="206"/>
      <c r="M23" s="206"/>
      <c r="N23" s="206"/>
      <c r="O23" s="206"/>
      <c r="P23" s="206"/>
      <c r="Q23" s="206"/>
    </row>
    <row r="24" customFormat="false" ht="15" hidden="false" customHeight="false" outlineLevel="0" collapsed="false">
      <c r="A24" s="206"/>
      <c r="B24" s="206"/>
      <c r="C24" s="206"/>
      <c r="D24" s="206"/>
      <c r="E24" s="206"/>
      <c r="F24" s="206"/>
      <c r="G24" s="206"/>
      <c r="H24" s="206"/>
      <c r="I24" s="206"/>
      <c r="J24" s="206"/>
      <c r="K24" s="206"/>
      <c r="L24" s="206"/>
      <c r="M24" s="206"/>
      <c r="N24" s="206"/>
      <c r="O24" s="206"/>
      <c r="P24" s="206"/>
      <c r="Q24" s="206"/>
    </row>
    <row r="25" customFormat="false" ht="15" hidden="false" customHeight="false" outlineLevel="0" collapsed="false">
      <c r="A25" s="206"/>
      <c r="B25" s="206"/>
      <c r="C25" s="206"/>
      <c r="D25" s="206"/>
      <c r="E25" s="206"/>
      <c r="F25" s="206"/>
      <c r="G25" s="206"/>
      <c r="H25" s="206"/>
      <c r="I25" s="206"/>
      <c r="J25" s="206"/>
      <c r="K25" s="206"/>
      <c r="L25" s="206"/>
      <c r="M25" s="206"/>
      <c r="N25" s="206"/>
      <c r="O25" s="206"/>
      <c r="P25" s="206"/>
      <c r="Q25" s="206"/>
    </row>
    <row r="26" customFormat="false" ht="15" hidden="false" customHeight="false" outlineLevel="0" collapsed="false">
      <c r="A26" s="206"/>
      <c r="B26" s="206"/>
      <c r="C26" s="206"/>
      <c r="D26" s="206"/>
      <c r="E26" s="206"/>
      <c r="F26" s="206"/>
      <c r="G26" s="206"/>
      <c r="H26" s="206"/>
      <c r="I26" s="206"/>
      <c r="J26" s="206"/>
      <c r="K26" s="206"/>
      <c r="L26" s="206"/>
      <c r="M26" s="206"/>
      <c r="N26" s="206"/>
      <c r="O26" s="206"/>
      <c r="P26" s="206"/>
      <c r="Q26" s="206"/>
    </row>
    <row r="27" customFormat="false" ht="15" hidden="false" customHeight="false" outlineLevel="0" collapsed="false">
      <c r="A27" s="206"/>
      <c r="B27" s="206"/>
      <c r="C27" s="206"/>
      <c r="D27" s="206"/>
      <c r="E27" s="206"/>
      <c r="F27" s="206"/>
      <c r="G27" s="206"/>
      <c r="H27" s="206"/>
      <c r="I27" s="206"/>
      <c r="J27" s="206"/>
      <c r="K27" s="206"/>
      <c r="L27" s="206"/>
      <c r="M27" s="206"/>
      <c r="N27" s="206"/>
      <c r="O27" s="206"/>
      <c r="P27" s="206"/>
      <c r="Q27" s="206"/>
    </row>
    <row r="28" customFormat="false" ht="15" hidden="false" customHeight="false" outlineLevel="0" collapsed="false">
      <c r="A28" s="206"/>
      <c r="B28" s="206"/>
      <c r="C28" s="206"/>
      <c r="D28" s="206"/>
      <c r="E28" s="206"/>
      <c r="F28" s="206"/>
      <c r="G28" s="206"/>
      <c r="H28" s="206"/>
      <c r="I28" s="206"/>
      <c r="J28" s="206"/>
      <c r="K28" s="206"/>
      <c r="L28" s="206"/>
      <c r="M28" s="206"/>
      <c r="N28" s="206"/>
      <c r="O28" s="206"/>
      <c r="P28" s="206"/>
      <c r="Q28" s="206"/>
    </row>
    <row r="29" customFormat="false" ht="15" hidden="false" customHeight="false" outlineLevel="0" collapsed="false">
      <c r="A29" s="206"/>
      <c r="B29" s="206"/>
      <c r="C29" s="206"/>
      <c r="D29" s="206"/>
      <c r="E29" s="206"/>
      <c r="F29" s="206"/>
      <c r="G29" s="206"/>
      <c r="H29" s="206"/>
      <c r="I29" s="206"/>
      <c r="J29" s="206"/>
      <c r="K29" s="206"/>
      <c r="L29" s="206"/>
      <c r="M29" s="206"/>
      <c r="N29" s="206"/>
      <c r="O29" s="206"/>
      <c r="P29" s="206"/>
      <c r="Q29" s="206"/>
    </row>
    <row r="30" customFormat="false" ht="15" hidden="false" customHeight="false" outlineLevel="0" collapsed="false">
      <c r="A30" s="206"/>
      <c r="B30" s="206"/>
      <c r="C30" s="206"/>
      <c r="D30" s="206"/>
      <c r="E30" s="206"/>
      <c r="F30" s="206"/>
      <c r="G30" s="206"/>
      <c r="H30" s="206"/>
      <c r="I30" s="206"/>
      <c r="J30" s="206"/>
      <c r="K30" s="206"/>
      <c r="L30" s="206"/>
      <c r="M30" s="206"/>
      <c r="N30" s="206"/>
      <c r="O30" s="206"/>
      <c r="P30" s="206"/>
      <c r="Q30" s="206"/>
    </row>
    <row r="31" customFormat="false" ht="15" hidden="false" customHeight="false" outlineLevel="0" collapsed="false">
      <c r="A31" s="206"/>
      <c r="B31" s="206"/>
      <c r="C31" s="206"/>
      <c r="D31" s="206"/>
      <c r="E31" s="206"/>
      <c r="F31" s="206"/>
      <c r="G31" s="206"/>
      <c r="H31" s="206"/>
      <c r="I31" s="206"/>
      <c r="J31" s="206"/>
      <c r="K31" s="206"/>
      <c r="L31" s="206"/>
      <c r="M31" s="206"/>
      <c r="N31" s="206"/>
      <c r="O31" s="206"/>
      <c r="P31" s="206"/>
      <c r="Q31" s="206"/>
    </row>
    <row r="32" customFormat="false" ht="15" hidden="false" customHeight="false" outlineLevel="0" collapsed="false">
      <c r="A32" s="206"/>
      <c r="B32" s="206"/>
      <c r="C32" s="206"/>
      <c r="D32" s="206"/>
      <c r="E32" s="206"/>
      <c r="F32" s="206"/>
      <c r="G32" s="206"/>
      <c r="H32" s="206"/>
      <c r="I32" s="206"/>
      <c r="J32" s="206"/>
      <c r="K32" s="206"/>
      <c r="L32" s="206"/>
      <c r="M32" s="206"/>
      <c r="N32" s="206"/>
      <c r="O32" s="206"/>
      <c r="P32" s="206"/>
      <c r="Q32" s="206"/>
    </row>
    <row r="33" customFormat="false" ht="15" hidden="false" customHeight="false" outlineLevel="0" collapsed="false">
      <c r="A33" s="206"/>
      <c r="B33" s="206"/>
      <c r="C33" s="206"/>
      <c r="D33" s="206"/>
      <c r="E33" s="206"/>
      <c r="F33" s="206"/>
      <c r="G33" s="206"/>
      <c r="H33" s="206"/>
      <c r="I33" s="206"/>
      <c r="J33" s="206"/>
      <c r="K33" s="206"/>
      <c r="L33" s="206"/>
      <c r="M33" s="206"/>
      <c r="N33" s="206"/>
      <c r="O33" s="206"/>
      <c r="P33" s="206"/>
      <c r="Q33" s="206"/>
    </row>
    <row r="34" customFormat="false" ht="15" hidden="false" customHeight="false" outlineLevel="0" collapsed="false">
      <c r="A34" s="206"/>
      <c r="B34" s="206"/>
      <c r="C34" s="206"/>
      <c r="D34" s="206"/>
      <c r="E34" s="206"/>
      <c r="F34" s="206"/>
      <c r="G34" s="206"/>
      <c r="H34" s="206"/>
      <c r="I34" s="206"/>
      <c r="J34" s="206"/>
      <c r="K34" s="206"/>
      <c r="L34" s="206"/>
      <c r="M34" s="206"/>
      <c r="N34" s="206"/>
      <c r="O34" s="206"/>
      <c r="P34" s="206"/>
      <c r="Q34" s="206"/>
    </row>
    <row r="35" customFormat="false" ht="15" hidden="false" customHeight="false" outlineLevel="0" collapsed="false">
      <c r="A35" s="206"/>
      <c r="B35" s="206"/>
      <c r="C35" s="206"/>
      <c r="D35" s="206"/>
      <c r="E35" s="206"/>
      <c r="F35" s="206"/>
      <c r="G35" s="206"/>
      <c r="H35" s="206"/>
      <c r="I35" s="206"/>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row r="82" customFormat="false" ht="15" hidden="false" customHeight="false" outlineLevel="0" collapsed="false">
      <c r="A82" s="206"/>
      <c r="B82" s="206"/>
      <c r="C82" s="206"/>
      <c r="D82" s="206"/>
      <c r="E82" s="206"/>
      <c r="F82" s="206"/>
      <c r="G82" s="206"/>
      <c r="H82" s="206"/>
      <c r="I82" s="206"/>
      <c r="J82" s="206"/>
      <c r="K82" s="206"/>
      <c r="L82" s="206"/>
      <c r="M82" s="206"/>
      <c r="N82" s="206"/>
      <c r="O82" s="206"/>
      <c r="P82" s="206"/>
      <c r="Q82" s="206"/>
    </row>
    <row r="83" customFormat="false" ht="15" hidden="false" customHeight="false" outlineLevel="0" collapsed="false">
      <c r="A83" s="206"/>
      <c r="B83" s="206"/>
      <c r="C83" s="206"/>
      <c r="D83" s="206"/>
      <c r="E83" s="206"/>
      <c r="F83" s="206"/>
      <c r="G83" s="206"/>
      <c r="H83" s="206"/>
      <c r="I83" s="206"/>
      <c r="J83" s="206"/>
      <c r="K83" s="206"/>
      <c r="L83" s="206"/>
      <c r="M83" s="206"/>
      <c r="N83" s="206"/>
      <c r="O83" s="206"/>
      <c r="P83" s="206"/>
      <c r="Q83" s="206"/>
    </row>
    <row r="84" customFormat="false" ht="15" hidden="false" customHeight="false" outlineLevel="0" collapsed="false">
      <c r="A84" s="206"/>
      <c r="B84" s="206"/>
      <c r="C84" s="206"/>
      <c r="D84" s="206"/>
      <c r="E84" s="206"/>
      <c r="F84" s="206"/>
      <c r="G84" s="206"/>
      <c r="H84" s="206"/>
      <c r="I84" s="206"/>
      <c r="J84" s="206"/>
      <c r="K84" s="206"/>
      <c r="L84" s="206"/>
      <c r="M84" s="206"/>
      <c r="N84" s="206"/>
      <c r="O84" s="206"/>
      <c r="P84" s="206"/>
      <c r="Q84" s="206"/>
    </row>
    <row r="85" customFormat="false" ht="15" hidden="false" customHeight="false" outlineLevel="0" collapsed="false">
      <c r="A85" s="206"/>
      <c r="B85" s="206"/>
      <c r="C85" s="206"/>
      <c r="D85" s="206"/>
      <c r="E85" s="206"/>
      <c r="F85" s="206"/>
      <c r="G85" s="206"/>
      <c r="H85" s="206"/>
      <c r="I85" s="206"/>
      <c r="J85" s="206"/>
      <c r="K85" s="206"/>
      <c r="L85" s="206"/>
      <c r="M85" s="206"/>
      <c r="N85" s="206"/>
      <c r="O85" s="206"/>
      <c r="P85" s="206"/>
      <c r="Q85" s="206"/>
    </row>
    <row r="86" customFormat="false" ht="15" hidden="false" customHeight="false" outlineLevel="0" collapsed="false">
      <c r="A86" s="206"/>
      <c r="B86" s="206"/>
      <c r="C86" s="206"/>
      <c r="D86" s="206"/>
      <c r="E86" s="206"/>
      <c r="F86" s="206"/>
      <c r="G86" s="206"/>
      <c r="H86" s="206"/>
      <c r="I86" s="206"/>
      <c r="J86" s="206"/>
      <c r="K86" s="206"/>
      <c r="L86" s="206"/>
      <c r="M86" s="206"/>
      <c r="N86" s="206"/>
      <c r="O86" s="206"/>
      <c r="P86" s="206"/>
      <c r="Q86" s="206"/>
    </row>
    <row r="87" customFormat="false" ht="15" hidden="false" customHeight="false" outlineLevel="0" collapsed="false">
      <c r="A87" s="206"/>
      <c r="B87" s="206"/>
      <c r="C87" s="206"/>
      <c r="D87" s="206"/>
      <c r="E87" s="206"/>
      <c r="F87" s="206"/>
      <c r="G87" s="206"/>
      <c r="H87" s="206"/>
      <c r="I87" s="206"/>
      <c r="J87" s="206"/>
      <c r="K87" s="206"/>
      <c r="L87" s="206"/>
      <c r="M87" s="206"/>
      <c r="N87" s="206"/>
      <c r="O87" s="206"/>
      <c r="P87" s="206"/>
      <c r="Q87" s="206"/>
    </row>
    <row r="88" customFormat="false" ht="15" hidden="false" customHeight="false" outlineLevel="0" collapsed="false">
      <c r="A88" s="206"/>
      <c r="B88" s="206"/>
      <c r="C88" s="206"/>
      <c r="D88" s="206"/>
      <c r="E88" s="206"/>
      <c r="F88" s="206"/>
      <c r="G88" s="206"/>
      <c r="H88" s="206"/>
      <c r="I88" s="206"/>
      <c r="J88" s="206"/>
      <c r="K88" s="206"/>
      <c r="L88" s="206"/>
      <c r="M88" s="206"/>
      <c r="N88" s="206"/>
      <c r="O88" s="206"/>
      <c r="P88" s="206"/>
      <c r="Q88" s="206"/>
    </row>
    <row r="89" customFormat="false" ht="15" hidden="false" customHeight="false" outlineLevel="0" collapsed="false">
      <c r="A89" s="206"/>
      <c r="B89" s="206"/>
      <c r="C89" s="206"/>
      <c r="D89" s="206"/>
      <c r="E89" s="206"/>
      <c r="F89" s="206"/>
      <c r="G89" s="206"/>
      <c r="H89" s="206"/>
      <c r="I89" s="206"/>
      <c r="J89" s="206"/>
      <c r="K89" s="206"/>
      <c r="L89" s="206"/>
      <c r="M89" s="206"/>
      <c r="N89" s="206"/>
      <c r="O89" s="206"/>
      <c r="P89" s="206"/>
      <c r="Q89" s="206"/>
    </row>
    <row r="90" customFormat="false" ht="15" hidden="false" customHeight="false" outlineLevel="0" collapsed="false">
      <c r="A90" s="206"/>
      <c r="B90" s="206"/>
      <c r="C90" s="206"/>
      <c r="D90" s="206"/>
      <c r="E90" s="206"/>
      <c r="F90" s="206"/>
      <c r="G90" s="206"/>
      <c r="H90" s="206"/>
      <c r="I90" s="206"/>
      <c r="J90" s="206"/>
      <c r="K90" s="206"/>
      <c r="L90" s="206"/>
      <c r="M90" s="206"/>
      <c r="N90" s="206"/>
      <c r="O90" s="206"/>
      <c r="P90" s="206"/>
      <c r="Q90" s="206"/>
    </row>
    <row r="91" customFormat="false" ht="15" hidden="false" customHeight="false" outlineLevel="0" collapsed="false">
      <c r="A91" s="206"/>
      <c r="B91" s="206"/>
      <c r="C91" s="206"/>
      <c r="D91" s="206"/>
      <c r="E91" s="206"/>
      <c r="F91" s="206"/>
      <c r="G91" s="206"/>
      <c r="H91" s="206"/>
      <c r="I91" s="206"/>
      <c r="J91" s="206"/>
      <c r="K91" s="206"/>
      <c r="L91" s="206"/>
      <c r="M91" s="206"/>
      <c r="N91" s="206"/>
      <c r="O91" s="206"/>
      <c r="P91" s="206"/>
      <c r="Q91" s="206"/>
    </row>
    <row r="92" customFormat="false" ht="15" hidden="false" customHeight="false" outlineLevel="0" collapsed="false">
      <c r="A92" s="206"/>
      <c r="B92" s="206"/>
      <c r="C92" s="206"/>
      <c r="D92" s="206"/>
      <c r="E92" s="206"/>
      <c r="F92" s="206"/>
      <c r="G92" s="206"/>
      <c r="H92" s="206"/>
      <c r="I92" s="206"/>
      <c r="J92" s="206"/>
      <c r="K92" s="206"/>
      <c r="L92" s="206"/>
      <c r="M92" s="206"/>
      <c r="N92" s="206"/>
      <c r="O92" s="206"/>
      <c r="P92" s="206"/>
      <c r="Q92" s="206"/>
    </row>
    <row r="93" customFormat="false" ht="15" hidden="false" customHeight="false" outlineLevel="0" collapsed="false">
      <c r="A93" s="206"/>
      <c r="B93" s="206"/>
      <c r="C93" s="206"/>
      <c r="D93" s="206"/>
      <c r="E93" s="206"/>
      <c r="F93" s="206"/>
      <c r="G93" s="206"/>
      <c r="H93" s="206"/>
      <c r="I93" s="206"/>
      <c r="J93" s="206"/>
      <c r="K93" s="206"/>
      <c r="L93" s="206"/>
      <c r="M93" s="206"/>
      <c r="N93" s="206"/>
      <c r="O93" s="206"/>
      <c r="P93" s="206"/>
      <c r="Q93" s="206"/>
    </row>
    <row r="94" customFormat="false" ht="15" hidden="false" customHeight="false" outlineLevel="0" collapsed="false">
      <c r="A94" s="206"/>
      <c r="B94" s="206"/>
      <c r="C94" s="206"/>
      <c r="D94" s="206"/>
      <c r="E94" s="206"/>
      <c r="F94" s="206"/>
      <c r="G94" s="206"/>
      <c r="H94" s="206"/>
      <c r="I94" s="206"/>
      <c r="J94" s="206"/>
      <c r="K94" s="206"/>
      <c r="L94" s="206"/>
      <c r="M94" s="206"/>
      <c r="N94" s="206"/>
      <c r="O94" s="206"/>
      <c r="P94" s="206"/>
      <c r="Q94" s="206"/>
    </row>
    <row r="95" customFormat="false" ht="15" hidden="false" customHeight="false" outlineLevel="0" collapsed="false">
      <c r="A95" s="206"/>
      <c r="B95" s="206"/>
      <c r="C95" s="206"/>
      <c r="D95" s="206"/>
      <c r="E95" s="206"/>
      <c r="F95" s="206"/>
      <c r="G95" s="206"/>
      <c r="H95" s="206"/>
      <c r="I95" s="206"/>
      <c r="J95" s="206"/>
      <c r="K95" s="206"/>
      <c r="L95" s="206"/>
      <c r="M95" s="206"/>
      <c r="N95" s="206"/>
      <c r="O95" s="206"/>
      <c r="P95" s="206"/>
      <c r="Q95" s="206"/>
    </row>
    <row r="96" customFormat="false" ht="15" hidden="false" customHeight="false" outlineLevel="0" collapsed="false">
      <c r="A96" s="206"/>
      <c r="B96" s="206"/>
      <c r="C96" s="206"/>
      <c r="D96" s="206"/>
      <c r="E96" s="206"/>
      <c r="F96" s="206"/>
      <c r="G96" s="206"/>
      <c r="H96" s="206"/>
      <c r="I96" s="206"/>
      <c r="J96" s="206"/>
      <c r="K96" s="206"/>
      <c r="L96" s="206"/>
      <c r="M96" s="206"/>
      <c r="N96" s="206"/>
      <c r="O96" s="206"/>
      <c r="P96" s="206"/>
      <c r="Q96" s="206"/>
    </row>
    <row r="97" customFormat="false" ht="15" hidden="false" customHeight="false" outlineLevel="0" collapsed="false">
      <c r="A97" s="206"/>
      <c r="B97" s="206"/>
      <c r="C97" s="206"/>
      <c r="D97" s="206"/>
      <c r="E97" s="206"/>
      <c r="F97" s="206"/>
      <c r="G97" s="206"/>
      <c r="H97" s="206"/>
      <c r="I97" s="206"/>
      <c r="J97" s="206"/>
      <c r="K97" s="206"/>
      <c r="L97" s="206"/>
      <c r="M97" s="206"/>
      <c r="N97" s="206"/>
      <c r="O97" s="206"/>
      <c r="P97" s="206"/>
      <c r="Q97" s="206"/>
    </row>
    <row r="98" customFormat="false" ht="15" hidden="false" customHeight="false" outlineLevel="0" collapsed="false">
      <c r="A98" s="206"/>
      <c r="B98" s="206"/>
      <c r="C98" s="206"/>
      <c r="D98" s="206"/>
      <c r="E98" s="206"/>
      <c r="F98" s="206"/>
      <c r="G98" s="206"/>
      <c r="H98" s="206"/>
      <c r="I98" s="206"/>
      <c r="J98" s="206"/>
      <c r="K98" s="206"/>
      <c r="L98" s="206"/>
      <c r="M98" s="206"/>
      <c r="N98" s="206"/>
      <c r="O98" s="206"/>
      <c r="P98" s="206"/>
      <c r="Q98" s="206"/>
    </row>
    <row r="99" customFormat="false" ht="15" hidden="false" customHeight="false" outlineLevel="0" collapsed="false">
      <c r="A99" s="206"/>
      <c r="B99" s="206"/>
      <c r="C99" s="206"/>
      <c r="D99" s="206"/>
      <c r="E99" s="206"/>
      <c r="F99" s="206"/>
      <c r="G99" s="206"/>
      <c r="H99" s="206"/>
      <c r="I99" s="206"/>
      <c r="J99" s="206"/>
      <c r="K99" s="206"/>
      <c r="L99" s="206"/>
      <c r="M99" s="206"/>
      <c r="N99" s="206"/>
      <c r="O99" s="206"/>
      <c r="P99" s="206"/>
      <c r="Q99" s="206"/>
    </row>
    <row r="100" customFormat="false" ht="15" hidden="false" customHeight="false" outlineLevel="0" collapsed="false">
      <c r="A100" s="206"/>
      <c r="B100" s="206"/>
      <c r="C100" s="206"/>
      <c r="D100" s="206"/>
      <c r="E100" s="206"/>
      <c r="F100" s="206"/>
      <c r="G100" s="206"/>
      <c r="H100" s="206"/>
      <c r="I100" s="206"/>
      <c r="J100" s="206"/>
      <c r="K100" s="206"/>
      <c r="L100" s="206"/>
      <c r="M100" s="206"/>
      <c r="N100" s="206"/>
      <c r="O100" s="206"/>
      <c r="P100" s="206"/>
      <c r="Q100" s="206"/>
    </row>
  </sheetData>
  <mergeCells count="14">
    <mergeCell ref="A1:I1"/>
    <mergeCell ref="A2:I2"/>
    <mergeCell ref="A4:B4"/>
    <mergeCell ref="D4:E4"/>
    <mergeCell ref="A5:B5"/>
    <mergeCell ref="D5:E5"/>
    <mergeCell ref="A6:B6"/>
    <mergeCell ref="D6:E6"/>
    <mergeCell ref="A7:B7"/>
    <mergeCell ref="D7:E7"/>
    <mergeCell ref="A10:I10"/>
    <mergeCell ref="A12:E12"/>
    <mergeCell ref="A22:H22"/>
    <mergeCell ref="A23:H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9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4" activeCellId="0" sqref="H14"/>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2"/>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187</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188</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189</v>
      </c>
      <c r="B4" s="208"/>
      <c r="C4" s="208" t="s">
        <v>190</v>
      </c>
      <c r="D4" s="208" t="s">
        <v>191</v>
      </c>
      <c r="E4" s="208"/>
      <c r="F4" s="206"/>
      <c r="G4" s="206"/>
      <c r="H4" s="206"/>
      <c r="I4" s="206"/>
      <c r="J4" s="206"/>
      <c r="K4" s="206"/>
      <c r="L4" s="206"/>
      <c r="M4" s="206"/>
      <c r="N4" s="206"/>
      <c r="O4" s="206"/>
      <c r="P4" s="206"/>
      <c r="Q4" s="206"/>
    </row>
    <row r="5" customFormat="false" ht="15" hidden="false" customHeight="false" outlineLevel="0" collapsed="false">
      <c r="A5" s="209" t="s">
        <v>192</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193</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8" t="s">
        <v>194</v>
      </c>
      <c r="B7" s="208"/>
      <c r="C7" s="208" t="n">
        <v>3</v>
      </c>
      <c r="D7" s="208" t="n">
        <v>6</v>
      </c>
      <c r="E7" s="208"/>
      <c r="F7" s="206"/>
      <c r="G7" s="206"/>
      <c r="H7" s="206"/>
      <c r="I7" s="206"/>
      <c r="J7" s="206"/>
      <c r="K7" s="206"/>
      <c r="L7" s="206"/>
      <c r="M7" s="206"/>
      <c r="N7" s="206"/>
      <c r="O7" s="206"/>
      <c r="P7" s="206"/>
      <c r="Q7" s="206"/>
    </row>
    <row r="8" customFormat="false" ht="15" hidden="false" customHeight="false" outlineLevel="0" collapsed="false">
      <c r="A8" s="206"/>
      <c r="B8" s="206"/>
      <c r="C8" s="206"/>
      <c r="D8" s="206"/>
      <c r="E8" s="206"/>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10" t="s">
        <v>224</v>
      </c>
      <c r="B10" s="210"/>
      <c r="C10" s="210"/>
      <c r="D10" s="210"/>
      <c r="E10" s="210"/>
      <c r="F10" s="210"/>
      <c r="G10" s="210"/>
      <c r="H10" s="210"/>
      <c r="I10" s="210"/>
      <c r="J10" s="206"/>
      <c r="K10" s="206"/>
      <c r="L10" s="206"/>
      <c r="M10" s="206"/>
      <c r="N10" s="206"/>
      <c r="O10" s="206"/>
      <c r="P10" s="206"/>
      <c r="Q10" s="206"/>
    </row>
    <row r="11" customFormat="false" ht="43.25" hidden="false" customHeight="false" outlineLevel="0" collapsed="false">
      <c r="A11" s="211" t="s">
        <v>196</v>
      </c>
      <c r="B11" s="211" t="s">
        <v>197</v>
      </c>
      <c r="C11" s="212" t="s">
        <v>198</v>
      </c>
      <c r="D11" s="212" t="s">
        <v>199</v>
      </c>
      <c r="E11" s="212" t="s">
        <v>201</v>
      </c>
      <c r="F11" s="212" t="s">
        <v>202</v>
      </c>
      <c r="G11" s="213" t="s">
        <v>203</v>
      </c>
      <c r="H11" s="212" t="s">
        <v>225</v>
      </c>
      <c r="I11" s="212" t="s">
        <v>204</v>
      </c>
      <c r="J11" s="206"/>
      <c r="K11" s="206"/>
      <c r="L11" s="206"/>
      <c r="M11" s="206"/>
      <c r="N11" s="206"/>
      <c r="O11" s="206"/>
      <c r="P11" s="206"/>
      <c r="Q11" s="206"/>
    </row>
    <row r="12" customFormat="false" ht="15" hidden="false" customHeight="false" outlineLevel="0" collapsed="false">
      <c r="A12" s="224" t="s">
        <v>205</v>
      </c>
      <c r="B12" s="224"/>
      <c r="C12" s="224"/>
      <c r="D12" s="224"/>
      <c r="E12" s="214" t="s">
        <v>206</v>
      </c>
      <c r="F12" s="214" t="s">
        <v>207</v>
      </c>
      <c r="G12" s="214" t="s">
        <v>208</v>
      </c>
      <c r="H12" s="214" t="s">
        <v>15</v>
      </c>
      <c r="I12" s="214" t="s">
        <v>226</v>
      </c>
      <c r="J12" s="206"/>
      <c r="K12" s="206"/>
      <c r="L12" s="206"/>
      <c r="M12" s="206"/>
      <c r="N12" s="206"/>
      <c r="O12" s="206"/>
      <c r="P12" s="206"/>
      <c r="Q12" s="206"/>
    </row>
    <row r="13" customFormat="false" ht="48" hidden="false" customHeight="false" outlineLevel="0" collapsed="false">
      <c r="A13" s="215" t="n">
        <v>10</v>
      </c>
      <c r="B13" s="216" t="s">
        <v>227</v>
      </c>
      <c r="C13" s="215" t="s">
        <v>214</v>
      </c>
      <c r="D13" s="215" t="s">
        <v>228</v>
      </c>
      <c r="E13" s="215" t="n">
        <v>2</v>
      </c>
      <c r="F13" s="225" t="n">
        <v>213.35</v>
      </c>
      <c r="G13" s="225" t="n">
        <f aca="false">E13*F13</f>
        <v>426.7</v>
      </c>
      <c r="H13" s="226" t="n">
        <v>120</v>
      </c>
      <c r="I13" s="218" t="n">
        <f aca="false">(G13/H13)/6</f>
        <v>0.592638888888889</v>
      </c>
      <c r="J13" s="206"/>
      <c r="K13" s="206"/>
      <c r="L13" s="206"/>
      <c r="M13" s="206"/>
      <c r="N13" s="206"/>
      <c r="O13" s="206"/>
      <c r="P13" s="206"/>
      <c r="Q13" s="206"/>
    </row>
    <row r="14" customFormat="false" ht="36" hidden="false" customHeight="false" outlineLevel="0" collapsed="false">
      <c r="A14" s="215" t="n">
        <v>11</v>
      </c>
      <c r="B14" s="216" t="s">
        <v>229</v>
      </c>
      <c r="C14" s="215" t="s">
        <v>214</v>
      </c>
      <c r="D14" s="215" t="s">
        <v>212</v>
      </c>
      <c r="E14" s="215" t="n">
        <v>6</v>
      </c>
      <c r="F14" s="225" t="n">
        <v>7.04</v>
      </c>
      <c r="G14" s="225" t="n">
        <f aca="false">E14*F14</f>
        <v>42.24</v>
      </c>
      <c r="H14" s="226" t="n">
        <v>120</v>
      </c>
      <c r="I14" s="218" t="n">
        <f aca="false">(G14/H14)/6</f>
        <v>0.0586666666666667</v>
      </c>
      <c r="J14" s="206"/>
      <c r="K14" s="206"/>
      <c r="L14" s="206"/>
      <c r="M14" s="206"/>
      <c r="N14" s="206"/>
      <c r="O14" s="206"/>
      <c r="P14" s="206"/>
      <c r="Q14" s="206"/>
    </row>
    <row r="15" customFormat="false" ht="48" hidden="false" customHeight="false" outlineLevel="0" collapsed="false">
      <c r="A15" s="215" t="n">
        <v>12</v>
      </c>
      <c r="B15" s="216" t="s">
        <v>230</v>
      </c>
      <c r="C15" s="215" t="s">
        <v>214</v>
      </c>
      <c r="D15" s="215" t="s">
        <v>212</v>
      </c>
      <c r="E15" s="215" t="n">
        <v>6</v>
      </c>
      <c r="F15" s="225" t="n">
        <v>50.43</v>
      </c>
      <c r="G15" s="225" t="n">
        <f aca="false">E15*F15</f>
        <v>302.58</v>
      </c>
      <c r="H15" s="226" t="n">
        <v>120</v>
      </c>
      <c r="I15" s="218" t="n">
        <f aca="false">(G15/H15)/6</f>
        <v>0.42025</v>
      </c>
      <c r="J15" s="206"/>
      <c r="K15" s="206"/>
      <c r="L15" s="206"/>
      <c r="M15" s="206"/>
      <c r="N15" s="206"/>
      <c r="O15" s="206"/>
      <c r="P15" s="206"/>
      <c r="Q15" s="206"/>
    </row>
    <row r="16" customFormat="false" ht="120" hidden="false" customHeight="false" outlineLevel="0" collapsed="false">
      <c r="A16" s="215" t="n">
        <v>13</v>
      </c>
      <c r="B16" s="216" t="s">
        <v>231</v>
      </c>
      <c r="C16" s="215" t="s">
        <v>214</v>
      </c>
      <c r="D16" s="215" t="s">
        <v>212</v>
      </c>
      <c r="E16" s="215" t="n">
        <v>6</v>
      </c>
      <c r="F16" s="225" t="n">
        <v>748</v>
      </c>
      <c r="G16" s="225" t="n">
        <f aca="false">E16*F16</f>
        <v>4488</v>
      </c>
      <c r="H16" s="226" t="n">
        <v>120</v>
      </c>
      <c r="I16" s="218" t="n">
        <f aca="false">(G16/H16)/6</f>
        <v>6.23333333333333</v>
      </c>
      <c r="J16" s="206"/>
      <c r="K16" s="206"/>
      <c r="L16" s="206"/>
      <c r="M16" s="206"/>
      <c r="N16" s="206"/>
      <c r="O16" s="206"/>
      <c r="P16" s="206"/>
      <c r="Q16" s="206"/>
    </row>
    <row r="17" customFormat="false" ht="72" hidden="false" customHeight="false" outlineLevel="0" collapsed="false">
      <c r="A17" s="215" t="n">
        <v>14</v>
      </c>
      <c r="B17" s="216" t="s">
        <v>232</v>
      </c>
      <c r="C17" s="215" t="s">
        <v>214</v>
      </c>
      <c r="D17" s="215" t="s">
        <v>212</v>
      </c>
      <c r="E17" s="215" t="n">
        <v>6</v>
      </c>
      <c r="F17" s="225" t="n">
        <v>119.8</v>
      </c>
      <c r="G17" s="225" t="n">
        <f aca="false">E17*F17</f>
        <v>718.8</v>
      </c>
      <c r="H17" s="226" t="n">
        <v>120</v>
      </c>
      <c r="I17" s="218" t="n">
        <f aca="false">(G17/H17)/6</f>
        <v>0.998333333333333</v>
      </c>
      <c r="J17" s="206"/>
      <c r="K17" s="206"/>
      <c r="L17" s="206"/>
      <c r="M17" s="206"/>
      <c r="N17" s="206"/>
      <c r="O17" s="206"/>
      <c r="P17" s="206"/>
      <c r="Q17" s="206"/>
    </row>
    <row r="18" customFormat="false" ht="156" hidden="false" customHeight="false" outlineLevel="0" collapsed="false">
      <c r="A18" s="215" t="n">
        <v>15</v>
      </c>
      <c r="B18" s="216" t="s">
        <v>233</v>
      </c>
      <c r="C18" s="215" t="s">
        <v>214</v>
      </c>
      <c r="D18" s="215" t="s">
        <v>228</v>
      </c>
      <c r="E18" s="215" t="n">
        <v>3</v>
      </c>
      <c r="F18" s="225" t="n">
        <v>62</v>
      </c>
      <c r="G18" s="225" t="n">
        <f aca="false">E18*F18</f>
        <v>186</v>
      </c>
      <c r="H18" s="226" t="n">
        <v>120</v>
      </c>
      <c r="I18" s="218" t="n">
        <f aca="false">(G18/H18)/6</f>
        <v>0.258333333333333</v>
      </c>
      <c r="J18" s="206"/>
      <c r="K18" s="206"/>
      <c r="L18" s="206"/>
      <c r="M18" s="206"/>
      <c r="N18" s="206"/>
      <c r="O18" s="206"/>
      <c r="P18" s="206"/>
      <c r="Q18" s="206"/>
    </row>
    <row r="19" customFormat="false" ht="72" hidden="false" customHeight="false" outlineLevel="0" collapsed="false">
      <c r="A19" s="215" t="n">
        <v>16</v>
      </c>
      <c r="B19" s="216" t="s">
        <v>234</v>
      </c>
      <c r="C19" s="215" t="s">
        <v>214</v>
      </c>
      <c r="D19" s="215" t="s">
        <v>228</v>
      </c>
      <c r="E19" s="215" t="n">
        <v>2</v>
      </c>
      <c r="F19" s="225" t="n">
        <v>212.01</v>
      </c>
      <c r="G19" s="225" t="n">
        <f aca="false">E19*F19</f>
        <v>424.02</v>
      </c>
      <c r="H19" s="226" t="n">
        <v>120</v>
      </c>
      <c r="I19" s="218" t="n">
        <f aca="false">(G19/H19)/6</f>
        <v>0.588916666666667</v>
      </c>
      <c r="J19" s="206"/>
      <c r="K19" s="206"/>
      <c r="L19" s="206"/>
      <c r="M19" s="206"/>
      <c r="N19" s="206"/>
      <c r="O19" s="206"/>
      <c r="P19" s="206"/>
      <c r="Q19" s="206"/>
    </row>
    <row r="20" customFormat="false" ht="24" hidden="false" customHeight="false" outlineLevel="0" collapsed="false">
      <c r="A20" s="215" t="n">
        <v>17</v>
      </c>
      <c r="B20" s="216" t="s">
        <v>235</v>
      </c>
      <c r="C20" s="215" t="s">
        <v>214</v>
      </c>
      <c r="D20" s="215" t="s">
        <v>228</v>
      </c>
      <c r="E20" s="215" t="n">
        <v>2</v>
      </c>
      <c r="F20" s="225" t="n">
        <v>4952.4</v>
      </c>
      <c r="G20" s="225" t="n">
        <f aca="false">E20*F20</f>
        <v>9904.8</v>
      </c>
      <c r="H20" s="226" t="n">
        <v>240</v>
      </c>
      <c r="I20" s="218" t="n">
        <f aca="false">(G20/H20)/6</f>
        <v>6.87833333333333</v>
      </c>
      <c r="J20" s="206"/>
      <c r="K20" s="206"/>
      <c r="L20" s="206"/>
      <c r="M20" s="206"/>
      <c r="N20" s="206"/>
      <c r="O20" s="206"/>
      <c r="P20" s="206"/>
      <c r="Q20" s="206"/>
    </row>
    <row r="21" customFormat="false" ht="15" hidden="false" customHeight="false" outlineLevel="0" collapsed="false">
      <c r="A21" s="214" t="s">
        <v>222</v>
      </c>
      <c r="B21" s="214"/>
      <c r="C21" s="214"/>
      <c r="D21" s="214"/>
      <c r="E21" s="214"/>
      <c r="F21" s="214"/>
      <c r="G21" s="214"/>
      <c r="H21" s="214"/>
      <c r="I21" s="221" t="n">
        <f aca="false">SUM(I13:I20)</f>
        <v>16.0288055555556</v>
      </c>
      <c r="J21" s="206"/>
      <c r="K21" s="206"/>
      <c r="L21" s="206"/>
      <c r="M21" s="206"/>
      <c r="N21" s="206"/>
      <c r="O21" s="206"/>
      <c r="P21" s="206"/>
      <c r="Q21" s="206"/>
    </row>
    <row r="22" customFormat="false" ht="15" hidden="false" customHeight="false" outlineLevel="0" collapsed="false">
      <c r="A22" s="222" t="s">
        <v>223</v>
      </c>
      <c r="B22" s="222"/>
      <c r="C22" s="222"/>
      <c r="D22" s="222"/>
      <c r="E22" s="222"/>
      <c r="F22" s="222"/>
      <c r="G22" s="222"/>
      <c r="H22" s="222"/>
      <c r="I22" s="227" t="n">
        <v>32.06</v>
      </c>
      <c r="J22" s="206"/>
      <c r="K22" s="206"/>
      <c r="L22" s="206"/>
      <c r="M22" s="206"/>
      <c r="N22" s="206"/>
      <c r="O22" s="206"/>
      <c r="P22" s="206"/>
      <c r="Q22" s="206"/>
    </row>
    <row r="23" customFormat="false" ht="15" hidden="false" customHeight="false" outlineLevel="0" collapsed="false">
      <c r="A23" s="206"/>
      <c r="B23" s="206"/>
      <c r="C23" s="206"/>
      <c r="D23" s="206"/>
      <c r="E23" s="206"/>
      <c r="F23" s="206"/>
      <c r="G23" s="206"/>
      <c r="H23" s="206"/>
      <c r="I23" s="206"/>
      <c r="J23" s="206"/>
      <c r="K23" s="206"/>
      <c r="L23" s="206"/>
      <c r="M23" s="206"/>
      <c r="N23" s="206"/>
      <c r="O23" s="206"/>
      <c r="P23" s="206"/>
      <c r="Q23" s="206"/>
    </row>
    <row r="24" customFormat="false" ht="15" hidden="false" customHeight="false" outlineLevel="0" collapsed="false">
      <c r="A24" s="206"/>
      <c r="B24" s="206"/>
      <c r="C24" s="206"/>
      <c r="D24" s="206"/>
      <c r="E24" s="206"/>
      <c r="F24" s="206"/>
      <c r="G24" s="206"/>
      <c r="H24" s="206"/>
      <c r="I24" s="206"/>
      <c r="J24" s="206"/>
      <c r="K24" s="206"/>
      <c r="L24" s="206"/>
      <c r="M24" s="206"/>
      <c r="N24" s="206"/>
      <c r="O24" s="206"/>
      <c r="P24" s="206"/>
      <c r="Q24" s="206"/>
    </row>
    <row r="25" customFormat="false" ht="15" hidden="false" customHeight="false" outlineLevel="0" collapsed="false">
      <c r="J25" s="206"/>
      <c r="K25" s="206"/>
      <c r="L25" s="206"/>
      <c r="M25" s="206"/>
      <c r="N25" s="206"/>
      <c r="O25" s="206"/>
      <c r="P25" s="206"/>
      <c r="Q25" s="206"/>
    </row>
    <row r="26" customFormat="false" ht="15" hidden="false" customHeight="false" outlineLevel="0" collapsed="false">
      <c r="J26" s="206"/>
      <c r="K26" s="206"/>
      <c r="L26" s="206"/>
      <c r="M26" s="206"/>
      <c r="N26" s="206"/>
      <c r="O26" s="206"/>
      <c r="P26" s="206"/>
      <c r="Q26" s="206"/>
    </row>
    <row r="27" customFormat="false" ht="15" hidden="false" customHeight="false" outlineLevel="0" collapsed="false">
      <c r="J27" s="206"/>
      <c r="K27" s="206"/>
      <c r="L27" s="206"/>
      <c r="M27" s="206"/>
      <c r="N27" s="206"/>
      <c r="O27" s="206"/>
      <c r="P27" s="206"/>
      <c r="Q27" s="206"/>
    </row>
    <row r="28" customFormat="false" ht="15" hidden="false" customHeight="false" outlineLevel="0" collapsed="false">
      <c r="J28" s="206"/>
      <c r="K28" s="206"/>
      <c r="L28" s="206"/>
      <c r="M28" s="206"/>
      <c r="N28" s="206"/>
      <c r="O28" s="206"/>
      <c r="P28" s="206"/>
      <c r="Q28" s="206"/>
    </row>
    <row r="29" customFormat="false" ht="15" hidden="false" customHeight="false" outlineLevel="0" collapsed="false">
      <c r="J29" s="206"/>
      <c r="K29" s="206"/>
      <c r="L29" s="206"/>
      <c r="M29" s="206"/>
      <c r="N29" s="206"/>
      <c r="O29" s="206"/>
      <c r="P29" s="206"/>
      <c r="Q29" s="206"/>
    </row>
    <row r="30" customFormat="false" ht="15" hidden="false" customHeight="false" outlineLevel="0" collapsed="false">
      <c r="J30" s="206"/>
      <c r="K30" s="206"/>
      <c r="L30" s="206"/>
      <c r="M30" s="206"/>
      <c r="N30" s="206"/>
      <c r="O30" s="206"/>
      <c r="P30" s="206"/>
      <c r="Q30" s="206"/>
    </row>
    <row r="31" customFormat="false" ht="15" hidden="false" customHeight="false" outlineLevel="0" collapsed="false">
      <c r="J31" s="206"/>
      <c r="K31" s="206"/>
      <c r="L31" s="206"/>
      <c r="M31" s="206"/>
      <c r="N31" s="206"/>
      <c r="O31" s="206"/>
      <c r="P31" s="206"/>
      <c r="Q31" s="206"/>
    </row>
    <row r="32" customFormat="false" ht="15" hidden="false" customHeight="false" outlineLevel="0" collapsed="false">
      <c r="J32" s="206"/>
      <c r="K32" s="206"/>
      <c r="L32" s="206"/>
      <c r="M32" s="206"/>
      <c r="N32" s="206"/>
      <c r="O32" s="206"/>
      <c r="P32" s="206"/>
      <c r="Q32" s="206"/>
    </row>
    <row r="33" customFormat="false" ht="15" hidden="false" customHeight="false" outlineLevel="0" collapsed="false">
      <c r="J33" s="206"/>
      <c r="K33" s="206"/>
      <c r="L33" s="206"/>
      <c r="M33" s="206"/>
      <c r="N33" s="206"/>
      <c r="O33" s="206"/>
      <c r="P33" s="206"/>
      <c r="Q33" s="206"/>
    </row>
    <row r="34" customFormat="false" ht="15" hidden="false" customHeight="false" outlineLevel="0" collapsed="false">
      <c r="J34" s="206"/>
      <c r="K34" s="206"/>
      <c r="L34" s="206"/>
      <c r="M34" s="206"/>
      <c r="N34" s="206"/>
      <c r="O34" s="206"/>
      <c r="P34" s="206"/>
      <c r="Q34" s="206"/>
    </row>
    <row r="35" customFormat="false" ht="15" hidden="false" customHeight="false" outlineLevel="0" collapsed="false">
      <c r="J35" s="206"/>
      <c r="K35" s="206"/>
      <c r="L35" s="206"/>
      <c r="M35" s="206"/>
      <c r="N35" s="206"/>
      <c r="O35" s="206"/>
      <c r="P35" s="206"/>
      <c r="Q35" s="206"/>
    </row>
    <row r="36" customFormat="false" ht="15" hidden="false" customHeight="false" outlineLevel="0" collapsed="false">
      <c r="J36" s="206"/>
      <c r="K36" s="206"/>
      <c r="L36" s="206"/>
      <c r="M36" s="206"/>
      <c r="N36" s="206"/>
      <c r="O36" s="206"/>
      <c r="P36" s="206"/>
      <c r="Q36" s="206"/>
    </row>
    <row r="37" customFormat="false" ht="15" hidden="false" customHeight="false" outlineLevel="0" collapsed="false">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row r="82" customFormat="false" ht="15" hidden="false" customHeight="false" outlineLevel="0" collapsed="false">
      <c r="A82" s="206"/>
      <c r="B82" s="206"/>
      <c r="C82" s="206"/>
      <c r="D82" s="206"/>
      <c r="E82" s="206"/>
      <c r="F82" s="206"/>
      <c r="G82" s="206"/>
      <c r="H82" s="206"/>
      <c r="I82" s="206"/>
      <c r="J82" s="206"/>
      <c r="K82" s="206"/>
      <c r="L82" s="206"/>
      <c r="M82" s="206"/>
      <c r="N82" s="206"/>
      <c r="O82" s="206"/>
      <c r="P82" s="206"/>
      <c r="Q82" s="206"/>
    </row>
    <row r="83" customFormat="false" ht="15" hidden="false" customHeight="false" outlineLevel="0" collapsed="false">
      <c r="A83" s="206"/>
      <c r="B83" s="206"/>
      <c r="C83" s="206"/>
      <c r="D83" s="206"/>
      <c r="E83" s="206"/>
      <c r="F83" s="206"/>
      <c r="G83" s="206"/>
      <c r="H83" s="206"/>
      <c r="I83" s="206"/>
      <c r="J83" s="206"/>
      <c r="K83" s="206"/>
      <c r="L83" s="206"/>
      <c r="M83" s="206"/>
      <c r="N83" s="206"/>
      <c r="O83" s="206"/>
      <c r="P83" s="206"/>
      <c r="Q83" s="206"/>
    </row>
    <row r="84" customFormat="false" ht="15" hidden="false" customHeight="false" outlineLevel="0" collapsed="false">
      <c r="A84" s="206"/>
      <c r="B84" s="206"/>
      <c r="C84" s="206"/>
      <c r="D84" s="206"/>
      <c r="E84" s="206"/>
      <c r="F84" s="206"/>
      <c r="G84" s="206"/>
      <c r="H84" s="206"/>
      <c r="I84" s="206"/>
      <c r="J84" s="206"/>
      <c r="K84" s="206"/>
      <c r="L84" s="206"/>
      <c r="M84" s="206"/>
      <c r="N84" s="206"/>
      <c r="O84" s="206"/>
      <c r="P84" s="206"/>
      <c r="Q84" s="206"/>
    </row>
    <row r="85" customFormat="false" ht="15" hidden="false" customHeight="false" outlineLevel="0" collapsed="false">
      <c r="A85" s="206"/>
      <c r="B85" s="206"/>
      <c r="C85" s="206"/>
      <c r="D85" s="206"/>
      <c r="E85" s="206"/>
      <c r="F85" s="206"/>
      <c r="G85" s="206"/>
      <c r="H85" s="206"/>
      <c r="I85" s="206"/>
      <c r="J85" s="206"/>
      <c r="K85" s="206"/>
      <c r="L85" s="206"/>
      <c r="M85" s="206"/>
      <c r="N85" s="206"/>
      <c r="O85" s="206"/>
      <c r="P85" s="206"/>
      <c r="Q85" s="206"/>
    </row>
    <row r="86" customFormat="false" ht="15" hidden="false" customHeight="false" outlineLevel="0" collapsed="false">
      <c r="A86" s="206"/>
      <c r="B86" s="206"/>
      <c r="C86" s="206"/>
      <c r="D86" s="206"/>
      <c r="E86" s="206"/>
      <c r="F86" s="206"/>
      <c r="G86" s="206"/>
      <c r="H86" s="206"/>
      <c r="I86" s="206"/>
      <c r="J86" s="206"/>
      <c r="K86" s="206"/>
      <c r="L86" s="206"/>
      <c r="M86" s="206"/>
      <c r="N86" s="206"/>
      <c r="O86" s="206"/>
      <c r="P86" s="206"/>
      <c r="Q86" s="206"/>
    </row>
    <row r="87" customFormat="false" ht="15" hidden="false" customHeight="false" outlineLevel="0" collapsed="false">
      <c r="A87" s="206"/>
      <c r="B87" s="206"/>
      <c r="C87" s="206"/>
      <c r="D87" s="206"/>
      <c r="E87" s="206"/>
      <c r="F87" s="206"/>
      <c r="G87" s="206"/>
      <c r="H87" s="206"/>
      <c r="I87" s="206"/>
      <c r="J87" s="206"/>
      <c r="K87" s="206"/>
      <c r="L87" s="206"/>
      <c r="M87" s="206"/>
      <c r="N87" s="206"/>
      <c r="O87" s="206"/>
      <c r="P87" s="206"/>
      <c r="Q87" s="206"/>
    </row>
    <row r="88" customFormat="false" ht="15" hidden="false" customHeight="false" outlineLevel="0" collapsed="false">
      <c r="A88" s="206"/>
      <c r="B88" s="206"/>
      <c r="C88" s="206"/>
      <c r="D88" s="206"/>
      <c r="E88" s="206"/>
      <c r="F88" s="206"/>
      <c r="G88" s="206"/>
      <c r="H88" s="206"/>
      <c r="I88" s="206"/>
      <c r="J88" s="206"/>
      <c r="K88" s="206"/>
      <c r="L88" s="206"/>
      <c r="M88" s="206"/>
      <c r="N88" s="206"/>
      <c r="O88" s="206"/>
      <c r="P88" s="206"/>
      <c r="Q88" s="206"/>
    </row>
    <row r="89" customFormat="false" ht="15" hidden="false" customHeight="false" outlineLevel="0" collapsed="false">
      <c r="A89" s="206"/>
      <c r="B89" s="206"/>
      <c r="C89" s="206"/>
      <c r="D89" s="206"/>
      <c r="E89" s="206"/>
      <c r="F89" s="206"/>
      <c r="G89" s="206"/>
      <c r="H89" s="206"/>
      <c r="I89" s="206"/>
      <c r="J89" s="206"/>
      <c r="K89" s="206"/>
      <c r="L89" s="206"/>
      <c r="M89" s="206"/>
      <c r="N89" s="206"/>
      <c r="O89" s="206"/>
      <c r="P89" s="206"/>
      <c r="Q89" s="206"/>
    </row>
    <row r="90" customFormat="false" ht="15" hidden="false" customHeight="false" outlineLevel="0" collapsed="false">
      <c r="A90" s="206"/>
      <c r="B90" s="206"/>
      <c r="C90" s="206"/>
      <c r="D90" s="206"/>
      <c r="E90" s="206"/>
      <c r="F90" s="206"/>
      <c r="G90" s="206"/>
      <c r="H90" s="206"/>
      <c r="I90" s="206"/>
      <c r="J90" s="206"/>
      <c r="K90" s="206"/>
      <c r="L90" s="206"/>
      <c r="M90" s="206"/>
      <c r="N90" s="206"/>
      <c r="O90" s="206"/>
      <c r="P90" s="206"/>
      <c r="Q90" s="206"/>
    </row>
    <row r="91" customFormat="false" ht="15" hidden="false" customHeight="false" outlineLevel="0" collapsed="false">
      <c r="A91" s="206"/>
      <c r="B91" s="206"/>
      <c r="C91" s="206"/>
      <c r="D91" s="206"/>
      <c r="E91" s="206"/>
      <c r="F91" s="206"/>
      <c r="G91" s="206"/>
      <c r="H91" s="206"/>
      <c r="I91" s="206"/>
      <c r="J91" s="206"/>
      <c r="K91" s="206"/>
      <c r="L91" s="206"/>
      <c r="M91" s="206"/>
      <c r="N91" s="206"/>
      <c r="O91" s="206"/>
      <c r="P91" s="206"/>
      <c r="Q91" s="206"/>
    </row>
    <row r="92" customFormat="false" ht="15" hidden="false" customHeight="false" outlineLevel="0" collapsed="false">
      <c r="A92" s="206"/>
      <c r="B92" s="206"/>
      <c r="C92" s="206"/>
      <c r="D92" s="206"/>
      <c r="E92" s="206"/>
      <c r="F92" s="206"/>
      <c r="G92" s="206"/>
      <c r="H92" s="206"/>
      <c r="I92" s="206"/>
      <c r="J92" s="206"/>
      <c r="K92" s="206"/>
      <c r="L92" s="206"/>
      <c r="M92" s="206"/>
      <c r="N92" s="206"/>
      <c r="O92" s="206"/>
      <c r="P92" s="206"/>
      <c r="Q92" s="206"/>
    </row>
    <row r="93" customFormat="false" ht="15" hidden="false" customHeight="false" outlineLevel="0" collapsed="false">
      <c r="A93" s="206"/>
      <c r="B93" s="206"/>
      <c r="C93" s="206"/>
      <c r="D93" s="206"/>
      <c r="E93" s="206"/>
      <c r="F93" s="206"/>
      <c r="G93" s="206"/>
      <c r="H93" s="206"/>
      <c r="I93" s="206"/>
      <c r="J93" s="206"/>
      <c r="K93" s="206"/>
      <c r="L93" s="206"/>
      <c r="M93" s="206"/>
      <c r="N93" s="206"/>
      <c r="O93" s="206"/>
      <c r="P93" s="206"/>
      <c r="Q93" s="206"/>
    </row>
    <row r="94" customFormat="false" ht="15" hidden="false" customHeight="false" outlineLevel="0" collapsed="false">
      <c r="A94" s="206"/>
      <c r="B94" s="206"/>
      <c r="C94" s="206"/>
      <c r="D94" s="206"/>
      <c r="E94" s="206"/>
      <c r="F94" s="206"/>
      <c r="G94" s="206"/>
      <c r="H94" s="206"/>
      <c r="I94" s="206"/>
      <c r="J94" s="206"/>
      <c r="K94" s="206"/>
      <c r="L94" s="206"/>
      <c r="M94" s="206"/>
      <c r="N94" s="206"/>
      <c r="O94" s="206"/>
      <c r="P94" s="206"/>
      <c r="Q94" s="206"/>
    </row>
    <row r="95" customFormat="false" ht="15" hidden="false" customHeight="false" outlineLevel="0" collapsed="false">
      <c r="A95" s="206"/>
      <c r="B95" s="206"/>
      <c r="C95" s="206"/>
      <c r="D95" s="206"/>
      <c r="E95" s="206"/>
      <c r="F95" s="206"/>
      <c r="G95" s="206"/>
      <c r="H95" s="206"/>
      <c r="I95" s="206"/>
      <c r="J95" s="206"/>
      <c r="K95" s="206"/>
      <c r="L95" s="206"/>
      <c r="M95" s="206"/>
      <c r="N95" s="206"/>
      <c r="O95" s="206"/>
      <c r="P95" s="206"/>
      <c r="Q95" s="206"/>
    </row>
    <row r="96" customFormat="false" ht="15" hidden="false" customHeight="false" outlineLevel="0" collapsed="false">
      <c r="A96" s="206"/>
      <c r="B96" s="206"/>
      <c r="C96" s="206"/>
      <c r="D96" s="206"/>
      <c r="E96" s="206"/>
      <c r="F96" s="206"/>
      <c r="G96" s="206"/>
      <c r="H96" s="206"/>
      <c r="I96" s="206"/>
      <c r="J96" s="206"/>
      <c r="K96" s="206"/>
      <c r="L96" s="206"/>
      <c r="M96" s="206"/>
      <c r="N96" s="206"/>
      <c r="O96" s="206"/>
      <c r="P96" s="206"/>
      <c r="Q96" s="206"/>
    </row>
    <row r="97" customFormat="false" ht="15" hidden="false" customHeight="false" outlineLevel="0" collapsed="false">
      <c r="A97" s="206"/>
      <c r="B97" s="206"/>
      <c r="C97" s="206"/>
      <c r="D97" s="206"/>
      <c r="E97" s="206"/>
      <c r="F97" s="206"/>
      <c r="G97" s="206"/>
      <c r="H97" s="206"/>
      <c r="I97" s="206"/>
      <c r="J97" s="206"/>
      <c r="K97" s="206"/>
      <c r="L97" s="206"/>
      <c r="M97" s="206"/>
      <c r="N97" s="206"/>
      <c r="O97" s="206"/>
      <c r="P97" s="206"/>
      <c r="Q97" s="206"/>
    </row>
  </sheetData>
  <mergeCells count="14">
    <mergeCell ref="A1:I1"/>
    <mergeCell ref="A2:I2"/>
    <mergeCell ref="A4:B4"/>
    <mergeCell ref="D4:E4"/>
    <mergeCell ref="A5:B5"/>
    <mergeCell ref="D5:E5"/>
    <mergeCell ref="A6:B6"/>
    <mergeCell ref="D6:E6"/>
    <mergeCell ref="A7:B7"/>
    <mergeCell ref="D7:E7"/>
    <mergeCell ref="A10:I10"/>
    <mergeCell ref="A12:D12"/>
    <mergeCell ref="A21:H21"/>
    <mergeCell ref="A22:H2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13" activeCellId="0" sqref="G13"/>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2"/>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187</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188</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189</v>
      </c>
      <c r="B4" s="208"/>
      <c r="C4" s="208" t="s">
        <v>190</v>
      </c>
      <c r="D4" s="208" t="s">
        <v>191</v>
      </c>
      <c r="E4" s="208"/>
      <c r="F4" s="206"/>
      <c r="G4" s="206"/>
      <c r="H4" s="206"/>
      <c r="I4" s="206"/>
      <c r="J4" s="206"/>
      <c r="K4" s="206"/>
      <c r="L4" s="206"/>
      <c r="M4" s="206"/>
      <c r="N4" s="206"/>
      <c r="O4" s="206"/>
      <c r="P4" s="206"/>
      <c r="Q4" s="206"/>
    </row>
    <row r="5" customFormat="false" ht="15" hidden="false" customHeight="false" outlineLevel="0" collapsed="false">
      <c r="A5" s="209" t="s">
        <v>192</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193</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8" t="s">
        <v>194</v>
      </c>
      <c r="B7" s="208"/>
      <c r="C7" s="208" t="n">
        <v>3</v>
      </c>
      <c r="D7" s="208" t="n">
        <v>6</v>
      </c>
      <c r="E7" s="208"/>
      <c r="F7" s="206"/>
      <c r="G7" s="206"/>
      <c r="H7" s="206"/>
      <c r="I7" s="206"/>
      <c r="J7" s="206"/>
      <c r="K7" s="206"/>
      <c r="L7" s="206"/>
      <c r="M7" s="206"/>
      <c r="N7" s="206"/>
      <c r="O7" s="206"/>
      <c r="P7" s="206"/>
      <c r="Q7" s="206"/>
    </row>
    <row r="8" customFormat="false" ht="15" hidden="false" customHeight="false" outlineLevel="0" collapsed="false">
      <c r="A8" s="206"/>
      <c r="B8" s="206"/>
      <c r="C8" s="206"/>
      <c r="D8" s="206"/>
      <c r="E8" s="206"/>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10" t="s">
        <v>236</v>
      </c>
      <c r="B10" s="210"/>
      <c r="C10" s="210"/>
      <c r="D10" s="210"/>
      <c r="E10" s="210"/>
      <c r="F10" s="210"/>
      <c r="G10" s="210"/>
      <c r="H10" s="210"/>
      <c r="I10" s="210"/>
      <c r="J10" s="206"/>
      <c r="K10" s="206"/>
      <c r="L10" s="206"/>
      <c r="M10" s="206"/>
      <c r="N10" s="206"/>
      <c r="O10" s="206"/>
      <c r="P10" s="206"/>
      <c r="Q10" s="206"/>
    </row>
    <row r="11" customFormat="false" ht="43.25" hidden="false" customHeight="false" outlineLevel="0" collapsed="false">
      <c r="A11" s="211" t="s">
        <v>196</v>
      </c>
      <c r="B11" s="211" t="s">
        <v>197</v>
      </c>
      <c r="C11" s="212" t="s">
        <v>198</v>
      </c>
      <c r="D11" s="212" t="s">
        <v>199</v>
      </c>
      <c r="E11" s="212" t="s">
        <v>201</v>
      </c>
      <c r="F11" s="212" t="s">
        <v>202</v>
      </c>
      <c r="G11" s="213" t="s">
        <v>203</v>
      </c>
      <c r="H11" s="212" t="s">
        <v>225</v>
      </c>
      <c r="I11" s="212" t="s">
        <v>204</v>
      </c>
      <c r="J11" s="206"/>
      <c r="K11" s="206"/>
      <c r="L11" s="206"/>
      <c r="M11" s="206"/>
      <c r="N11" s="206"/>
      <c r="O11" s="206"/>
      <c r="P11" s="206"/>
      <c r="Q11" s="206"/>
    </row>
    <row r="12" customFormat="false" ht="15" hidden="false" customHeight="false" outlineLevel="0" collapsed="false">
      <c r="A12" s="224" t="s">
        <v>205</v>
      </c>
      <c r="B12" s="224"/>
      <c r="C12" s="224"/>
      <c r="D12" s="224"/>
      <c r="E12" s="214" t="s">
        <v>206</v>
      </c>
      <c r="F12" s="214" t="s">
        <v>207</v>
      </c>
      <c r="G12" s="214" t="s">
        <v>208</v>
      </c>
      <c r="H12" s="214" t="s">
        <v>15</v>
      </c>
      <c r="I12" s="214" t="s">
        <v>226</v>
      </c>
      <c r="J12" s="206"/>
      <c r="K12" s="206"/>
      <c r="L12" s="206"/>
      <c r="M12" s="206"/>
      <c r="N12" s="206"/>
      <c r="O12" s="206"/>
      <c r="P12" s="206"/>
      <c r="Q12" s="206"/>
    </row>
    <row r="13" customFormat="false" ht="15" hidden="false" customHeight="false" outlineLevel="0" collapsed="false">
      <c r="A13" s="215" t="n">
        <v>18</v>
      </c>
      <c r="B13" s="216" t="s">
        <v>237</v>
      </c>
      <c r="C13" s="215" t="s">
        <v>214</v>
      </c>
      <c r="D13" s="215" t="s">
        <v>228</v>
      </c>
      <c r="E13" s="215" t="n">
        <v>12</v>
      </c>
      <c r="F13" s="225" t="n">
        <v>0.65</v>
      </c>
      <c r="G13" s="225" t="n">
        <f aca="false">E13*F13</f>
        <v>7.8</v>
      </c>
      <c r="H13" s="226" t="n">
        <v>12</v>
      </c>
      <c r="I13" s="218" t="n">
        <f aca="false">(G13/H13)/6</f>
        <v>0.108333333333333</v>
      </c>
      <c r="J13" s="206"/>
      <c r="K13" s="206"/>
      <c r="L13" s="206"/>
      <c r="M13" s="206"/>
      <c r="N13" s="206"/>
      <c r="O13" s="206"/>
      <c r="P13" s="206"/>
      <c r="Q13" s="206"/>
    </row>
    <row r="14" customFormat="false" ht="48" hidden="false" customHeight="false" outlineLevel="0" collapsed="false">
      <c r="A14" s="215" t="n">
        <v>19</v>
      </c>
      <c r="B14" s="216" t="s">
        <v>238</v>
      </c>
      <c r="C14" s="215" t="s">
        <v>214</v>
      </c>
      <c r="D14" s="215" t="s">
        <v>228</v>
      </c>
      <c r="E14" s="215" t="n">
        <v>3</v>
      </c>
      <c r="F14" s="225" t="n">
        <v>11.07</v>
      </c>
      <c r="G14" s="225" t="n">
        <f aca="false">E14*F14</f>
        <v>33.21</v>
      </c>
      <c r="H14" s="226" t="n">
        <v>12</v>
      </c>
      <c r="I14" s="218" t="n">
        <f aca="false">(G14/H14)/6</f>
        <v>0.46125</v>
      </c>
      <c r="J14" s="206"/>
      <c r="K14" s="206"/>
      <c r="L14" s="206"/>
      <c r="M14" s="206"/>
      <c r="N14" s="206"/>
      <c r="O14" s="206"/>
      <c r="P14" s="206"/>
      <c r="Q14" s="206"/>
    </row>
    <row r="15" customFormat="false" ht="48" hidden="false" customHeight="false" outlineLevel="0" collapsed="false">
      <c r="A15" s="215" t="n">
        <v>20</v>
      </c>
      <c r="B15" s="216" t="s">
        <v>239</v>
      </c>
      <c r="C15" s="215" t="s">
        <v>214</v>
      </c>
      <c r="D15" s="215" t="s">
        <v>228</v>
      </c>
      <c r="E15" s="215" t="n">
        <v>36</v>
      </c>
      <c r="F15" s="225" t="n">
        <v>6.52</v>
      </c>
      <c r="G15" s="225" t="n">
        <f aca="false">E15*F15</f>
        <v>234.72</v>
      </c>
      <c r="H15" s="226" t="n">
        <v>12</v>
      </c>
      <c r="I15" s="218" t="n">
        <f aca="false">(G15/H15)/6</f>
        <v>3.26</v>
      </c>
      <c r="J15" s="206"/>
      <c r="K15" s="206"/>
      <c r="L15" s="206"/>
      <c r="M15" s="206"/>
      <c r="N15" s="206"/>
      <c r="O15" s="206"/>
      <c r="P15" s="206"/>
      <c r="Q15" s="206"/>
    </row>
    <row r="16" customFormat="false" ht="15" hidden="false" customHeight="false" outlineLevel="0" collapsed="false">
      <c r="A16" s="214" t="s">
        <v>222</v>
      </c>
      <c r="B16" s="214"/>
      <c r="C16" s="214"/>
      <c r="D16" s="214"/>
      <c r="E16" s="214"/>
      <c r="F16" s="214"/>
      <c r="G16" s="214"/>
      <c r="H16" s="214"/>
      <c r="I16" s="221" t="n">
        <f aca="false">SUM(I13:I15)</f>
        <v>3.82958333333333</v>
      </c>
      <c r="J16" s="206"/>
      <c r="K16" s="206"/>
      <c r="L16" s="206"/>
      <c r="M16" s="206"/>
      <c r="N16" s="206"/>
      <c r="O16" s="206"/>
      <c r="P16" s="206"/>
      <c r="Q16" s="206"/>
    </row>
    <row r="17" customFormat="false" ht="15" hidden="false" customHeight="false" outlineLevel="0" collapsed="false">
      <c r="A17" s="222" t="s">
        <v>223</v>
      </c>
      <c r="B17" s="222"/>
      <c r="C17" s="222"/>
      <c r="D17" s="222"/>
      <c r="E17" s="222"/>
      <c r="F17" s="222"/>
      <c r="G17" s="222"/>
      <c r="H17" s="222"/>
      <c r="I17" s="227" t="n">
        <v>7.66</v>
      </c>
      <c r="J17" s="206"/>
      <c r="K17" s="206"/>
      <c r="L17" s="206"/>
      <c r="M17" s="206"/>
      <c r="N17" s="206"/>
      <c r="O17" s="206"/>
      <c r="P17" s="206"/>
      <c r="Q17" s="206"/>
    </row>
    <row r="18" customFormat="false" ht="15" hidden="false" customHeight="false" outlineLevel="0" collapsed="false">
      <c r="A18" s="206"/>
      <c r="B18" s="206"/>
      <c r="C18" s="206"/>
      <c r="D18" s="206"/>
      <c r="E18" s="206"/>
      <c r="F18" s="206"/>
      <c r="G18" s="206"/>
      <c r="H18" s="206"/>
      <c r="I18" s="206"/>
      <c r="J18" s="206"/>
      <c r="K18" s="206"/>
      <c r="L18" s="206"/>
      <c r="M18" s="206"/>
      <c r="N18" s="206"/>
      <c r="O18" s="206"/>
      <c r="P18" s="206"/>
      <c r="Q18" s="206"/>
    </row>
    <row r="19" customFormat="false" ht="15" hidden="false" customHeight="false" outlineLevel="0" collapsed="false">
      <c r="A19" s="206"/>
      <c r="B19" s="206"/>
      <c r="C19" s="206"/>
      <c r="D19" s="206"/>
      <c r="E19" s="206"/>
      <c r="F19" s="206"/>
      <c r="G19" s="206"/>
      <c r="H19" s="206"/>
      <c r="I19" s="206"/>
      <c r="J19" s="206"/>
      <c r="K19" s="206"/>
      <c r="L19" s="206"/>
      <c r="M19" s="206"/>
      <c r="N19" s="206"/>
      <c r="O19" s="206"/>
      <c r="P19" s="206"/>
      <c r="Q19" s="206"/>
    </row>
    <row r="20" customFormat="false" ht="15" hidden="false" customHeight="false" outlineLevel="0" collapsed="false">
      <c r="A20" s="228"/>
      <c r="B20" s="228"/>
      <c r="C20" s="228"/>
      <c r="D20" s="228"/>
      <c r="E20" s="228"/>
      <c r="F20" s="228"/>
      <c r="G20" s="228"/>
      <c r="H20" s="228"/>
      <c r="I20" s="228"/>
      <c r="J20" s="206"/>
      <c r="K20" s="206"/>
      <c r="L20" s="206"/>
      <c r="M20" s="206"/>
      <c r="N20" s="206"/>
      <c r="O20" s="206"/>
      <c r="P20" s="206"/>
      <c r="Q20" s="206"/>
    </row>
    <row r="21" customFormat="false" ht="15" hidden="false" customHeight="false" outlineLevel="0" collapsed="false">
      <c r="A21" s="228"/>
      <c r="B21" s="228"/>
      <c r="C21" s="228"/>
      <c r="D21" s="228"/>
      <c r="E21" s="228"/>
      <c r="F21" s="228"/>
      <c r="G21" s="228"/>
      <c r="H21" s="228"/>
      <c r="I21" s="228"/>
      <c r="J21" s="206"/>
      <c r="K21" s="206"/>
      <c r="L21" s="206"/>
      <c r="M21" s="206"/>
      <c r="N21" s="206"/>
      <c r="O21" s="206"/>
      <c r="P21" s="206"/>
      <c r="Q21" s="206"/>
    </row>
    <row r="22" customFormat="false" ht="15" hidden="false" customHeight="false" outlineLevel="0" collapsed="false">
      <c r="A22" s="228"/>
      <c r="B22" s="228"/>
      <c r="C22" s="228"/>
      <c r="D22" s="228"/>
      <c r="E22" s="228"/>
      <c r="F22" s="228"/>
      <c r="G22" s="228"/>
      <c r="H22" s="228"/>
      <c r="I22" s="228"/>
      <c r="J22" s="206"/>
      <c r="K22" s="206"/>
      <c r="L22" s="206"/>
      <c r="M22" s="206"/>
      <c r="N22" s="206"/>
      <c r="O22" s="206"/>
      <c r="P22" s="206"/>
      <c r="Q22" s="206"/>
    </row>
    <row r="23" customFormat="false" ht="15" hidden="false" customHeight="false" outlineLevel="0" collapsed="false">
      <c r="A23" s="228"/>
      <c r="B23" s="228"/>
      <c r="C23" s="228"/>
      <c r="D23" s="228"/>
      <c r="E23" s="228"/>
      <c r="F23" s="228"/>
      <c r="G23" s="228"/>
      <c r="H23" s="228"/>
      <c r="I23" s="228"/>
      <c r="J23" s="206"/>
      <c r="K23" s="206"/>
      <c r="L23" s="206"/>
      <c r="M23" s="206"/>
      <c r="N23" s="206"/>
      <c r="O23" s="206"/>
      <c r="P23" s="206"/>
      <c r="Q23" s="206"/>
    </row>
    <row r="24" customFormat="false" ht="15" hidden="false" customHeight="false" outlineLevel="0" collapsed="false">
      <c r="A24" s="228"/>
      <c r="B24" s="228"/>
      <c r="C24" s="228"/>
      <c r="D24" s="228"/>
      <c r="E24" s="228"/>
      <c r="F24" s="228"/>
      <c r="G24" s="228"/>
      <c r="H24" s="228"/>
      <c r="I24" s="228"/>
      <c r="J24" s="206"/>
      <c r="K24" s="206"/>
      <c r="L24" s="206"/>
      <c r="M24" s="206"/>
      <c r="N24" s="206"/>
      <c r="O24" s="206"/>
      <c r="P24" s="206"/>
      <c r="Q24" s="206"/>
    </row>
    <row r="25" customFormat="false" ht="15" hidden="false" customHeight="false" outlineLevel="0" collapsed="false">
      <c r="A25" s="228"/>
      <c r="B25" s="228"/>
      <c r="C25" s="228"/>
      <c r="D25" s="228"/>
      <c r="E25" s="228"/>
      <c r="F25" s="228"/>
      <c r="G25" s="228"/>
      <c r="H25" s="228"/>
      <c r="I25" s="228"/>
      <c r="J25" s="206"/>
      <c r="K25" s="206"/>
      <c r="L25" s="206"/>
      <c r="M25" s="206"/>
      <c r="N25" s="206"/>
      <c r="O25" s="206"/>
      <c r="P25" s="206"/>
      <c r="Q25" s="206"/>
    </row>
    <row r="26" customFormat="false" ht="15" hidden="false" customHeight="false" outlineLevel="0" collapsed="false">
      <c r="A26" s="228"/>
      <c r="B26" s="228"/>
      <c r="C26" s="228"/>
      <c r="D26" s="228"/>
      <c r="E26" s="228"/>
      <c r="F26" s="228"/>
      <c r="G26" s="228"/>
      <c r="H26" s="228"/>
      <c r="I26" s="228"/>
      <c r="J26" s="206"/>
      <c r="K26" s="206"/>
      <c r="L26" s="206"/>
      <c r="M26" s="206"/>
      <c r="N26" s="206"/>
      <c r="O26" s="206"/>
      <c r="P26" s="206"/>
      <c r="Q26" s="206"/>
    </row>
    <row r="27" customFormat="false" ht="15" hidden="false" customHeight="false" outlineLevel="0" collapsed="false">
      <c r="A27" s="228"/>
      <c r="B27" s="228"/>
      <c r="C27" s="228"/>
      <c r="D27" s="228"/>
      <c r="E27" s="228"/>
      <c r="F27" s="228"/>
      <c r="G27" s="228"/>
      <c r="H27" s="228"/>
      <c r="I27" s="228"/>
      <c r="J27" s="206"/>
      <c r="K27" s="206"/>
      <c r="L27" s="206"/>
      <c r="M27" s="206"/>
      <c r="N27" s="206"/>
      <c r="O27" s="206"/>
      <c r="P27" s="206"/>
      <c r="Q27" s="206"/>
    </row>
    <row r="28" customFormat="false" ht="15" hidden="false" customHeight="false" outlineLevel="0" collapsed="false">
      <c r="A28" s="229"/>
      <c r="B28" s="229"/>
      <c r="C28" s="229"/>
      <c r="D28" s="229"/>
      <c r="E28" s="229"/>
      <c r="F28" s="229"/>
      <c r="G28" s="229"/>
      <c r="H28" s="229"/>
      <c r="I28" s="229"/>
      <c r="J28" s="206"/>
      <c r="K28" s="206"/>
      <c r="L28" s="206"/>
      <c r="M28" s="206"/>
      <c r="N28" s="206"/>
      <c r="O28" s="206"/>
      <c r="P28" s="206"/>
      <c r="Q28" s="206"/>
    </row>
    <row r="29" customFormat="false" ht="15" hidden="false" customHeight="false" outlineLevel="0" collapsed="false">
      <c r="A29" s="229"/>
      <c r="B29" s="229"/>
      <c r="C29" s="229"/>
      <c r="D29" s="229"/>
      <c r="E29" s="229"/>
      <c r="F29" s="229"/>
      <c r="G29" s="229"/>
      <c r="H29" s="229"/>
      <c r="I29" s="229"/>
      <c r="J29" s="206"/>
      <c r="K29" s="206"/>
      <c r="L29" s="206"/>
      <c r="M29" s="206"/>
      <c r="N29" s="206"/>
      <c r="O29" s="206"/>
      <c r="P29" s="206"/>
      <c r="Q29" s="206"/>
    </row>
    <row r="30" customFormat="false" ht="15" hidden="false" customHeight="false" outlineLevel="0" collapsed="false">
      <c r="A30" s="229"/>
      <c r="B30" s="229"/>
      <c r="C30" s="229"/>
      <c r="D30" s="229"/>
      <c r="E30" s="229"/>
      <c r="F30" s="229"/>
      <c r="G30" s="229"/>
      <c r="H30" s="229"/>
      <c r="I30" s="229"/>
      <c r="J30" s="206"/>
      <c r="K30" s="206"/>
      <c r="L30" s="206"/>
      <c r="M30" s="206"/>
      <c r="N30" s="206"/>
      <c r="O30" s="206"/>
      <c r="P30" s="206"/>
      <c r="Q30" s="206"/>
    </row>
    <row r="31" customFormat="false" ht="15" hidden="false" customHeight="false" outlineLevel="0" collapsed="false">
      <c r="A31" s="229"/>
      <c r="B31" s="229"/>
      <c r="C31" s="229"/>
      <c r="D31" s="229"/>
      <c r="E31" s="229"/>
      <c r="F31" s="229"/>
      <c r="G31" s="229"/>
      <c r="H31" s="229"/>
      <c r="I31" s="229"/>
      <c r="J31" s="206"/>
      <c r="K31" s="206"/>
      <c r="L31" s="206"/>
      <c r="M31" s="206"/>
      <c r="N31" s="206"/>
      <c r="O31" s="206"/>
      <c r="P31" s="206"/>
      <c r="Q31" s="206"/>
    </row>
    <row r="32" customFormat="false" ht="15" hidden="false" customHeight="false" outlineLevel="0" collapsed="false">
      <c r="A32" s="229"/>
      <c r="B32" s="229"/>
      <c r="C32" s="229"/>
      <c r="D32" s="229"/>
      <c r="E32" s="229"/>
      <c r="F32" s="229"/>
      <c r="G32" s="229"/>
      <c r="H32" s="229"/>
      <c r="I32" s="229"/>
      <c r="J32" s="206"/>
      <c r="K32" s="206"/>
      <c r="L32" s="206"/>
      <c r="M32" s="206"/>
      <c r="N32" s="206"/>
      <c r="O32" s="206"/>
      <c r="P32" s="206"/>
      <c r="Q32" s="206"/>
    </row>
    <row r="33" customFormat="false" ht="15" hidden="false" customHeight="false" outlineLevel="0" collapsed="false">
      <c r="A33" s="229"/>
      <c r="B33" s="229"/>
      <c r="C33" s="229"/>
      <c r="D33" s="229"/>
      <c r="E33" s="229"/>
      <c r="F33" s="229"/>
      <c r="G33" s="229"/>
      <c r="H33" s="229"/>
      <c r="I33" s="229"/>
      <c r="J33" s="206"/>
      <c r="K33" s="206"/>
      <c r="L33" s="206"/>
      <c r="M33" s="206"/>
      <c r="N33" s="206"/>
      <c r="O33" s="206"/>
      <c r="P33" s="206"/>
      <c r="Q33" s="206"/>
    </row>
    <row r="34" customFormat="false" ht="15" hidden="false" customHeight="false" outlineLevel="0" collapsed="false">
      <c r="A34" s="229"/>
      <c r="B34" s="229"/>
      <c r="C34" s="229"/>
      <c r="D34" s="229"/>
      <c r="E34" s="229"/>
      <c r="F34" s="229"/>
      <c r="G34" s="229"/>
      <c r="H34" s="229"/>
      <c r="I34" s="229"/>
      <c r="J34" s="206"/>
      <c r="K34" s="206"/>
      <c r="L34" s="206"/>
      <c r="M34" s="206"/>
      <c r="N34" s="206"/>
      <c r="O34" s="206"/>
      <c r="P34" s="206"/>
      <c r="Q34" s="206"/>
    </row>
    <row r="35" customFormat="false" ht="15" hidden="false" customHeight="false" outlineLevel="0" collapsed="false">
      <c r="A35" s="229"/>
      <c r="B35" s="229"/>
      <c r="C35" s="229"/>
      <c r="D35" s="229"/>
      <c r="E35" s="229"/>
      <c r="F35" s="229"/>
      <c r="G35" s="229"/>
      <c r="H35" s="229"/>
      <c r="I35" s="229"/>
      <c r="J35" s="206"/>
      <c r="K35" s="206"/>
      <c r="L35" s="206"/>
      <c r="M35" s="206"/>
      <c r="N35" s="206"/>
      <c r="O35" s="206"/>
      <c r="P35" s="206"/>
      <c r="Q35" s="206"/>
    </row>
    <row r="36" customFormat="false" ht="15" hidden="false" customHeight="false" outlineLevel="0" collapsed="false">
      <c r="A36" s="229"/>
      <c r="B36" s="229"/>
      <c r="C36" s="229"/>
      <c r="D36" s="229"/>
      <c r="E36" s="229"/>
      <c r="F36" s="229"/>
      <c r="G36" s="229"/>
      <c r="H36" s="229"/>
      <c r="I36" s="229"/>
      <c r="J36" s="206"/>
      <c r="K36" s="206"/>
      <c r="L36" s="206"/>
      <c r="M36" s="206"/>
      <c r="N36" s="206"/>
      <c r="O36" s="206"/>
      <c r="P36" s="206"/>
      <c r="Q36" s="206"/>
    </row>
    <row r="37" customFormat="false" ht="15" hidden="false" customHeight="false" outlineLevel="0" collapsed="false">
      <c r="A37" s="229"/>
      <c r="B37" s="229"/>
      <c r="C37" s="229"/>
      <c r="D37" s="229"/>
      <c r="E37" s="229"/>
      <c r="F37" s="229"/>
      <c r="G37" s="229"/>
      <c r="H37" s="229"/>
      <c r="I37" s="229"/>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sheetData>
  <mergeCells count="14">
    <mergeCell ref="A1:I1"/>
    <mergeCell ref="A2:I2"/>
    <mergeCell ref="A4:B4"/>
    <mergeCell ref="D4:E4"/>
    <mergeCell ref="A5:B5"/>
    <mergeCell ref="D5:E5"/>
    <mergeCell ref="A6:B6"/>
    <mergeCell ref="D6:E6"/>
    <mergeCell ref="A7:B7"/>
    <mergeCell ref="D7:E7"/>
    <mergeCell ref="A10:I10"/>
    <mergeCell ref="A12:D12"/>
    <mergeCell ref="A16:H16"/>
    <mergeCell ref="A17:H1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7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1" activeCellId="0" sqref="I11"/>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2"/>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187</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188</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189</v>
      </c>
      <c r="B4" s="208"/>
      <c r="C4" s="208" t="s">
        <v>190</v>
      </c>
      <c r="D4" s="208" t="s">
        <v>191</v>
      </c>
      <c r="E4" s="208"/>
      <c r="F4" s="206"/>
      <c r="G4" s="206"/>
      <c r="H4" s="206"/>
      <c r="I4" s="206"/>
      <c r="J4" s="206"/>
      <c r="K4" s="206"/>
      <c r="L4" s="206"/>
      <c r="M4" s="206"/>
      <c r="N4" s="206"/>
      <c r="O4" s="206"/>
      <c r="P4" s="206"/>
      <c r="Q4" s="206"/>
    </row>
    <row r="5" customFormat="false" ht="15" hidden="false" customHeight="false" outlineLevel="0" collapsed="false">
      <c r="A5" s="209" t="s">
        <v>192</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193</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8" t="s">
        <v>194</v>
      </c>
      <c r="B7" s="208"/>
      <c r="C7" s="208" t="n">
        <v>3</v>
      </c>
      <c r="D7" s="208" t="n">
        <v>6</v>
      </c>
      <c r="E7" s="208"/>
      <c r="F7" s="206"/>
      <c r="G7" s="206"/>
      <c r="H7" s="206"/>
      <c r="I7" s="206"/>
      <c r="J7" s="206"/>
      <c r="K7" s="206"/>
      <c r="L7" s="206"/>
      <c r="M7" s="206"/>
      <c r="N7" s="206"/>
      <c r="O7" s="206"/>
      <c r="P7" s="206"/>
      <c r="Q7" s="206"/>
    </row>
    <row r="8" customFormat="false" ht="15" hidden="false" customHeight="false" outlineLevel="0" collapsed="false">
      <c r="A8" s="206"/>
      <c r="B8" s="206"/>
      <c r="C8" s="206"/>
      <c r="D8" s="206"/>
      <c r="E8" s="206"/>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10" t="s">
        <v>240</v>
      </c>
      <c r="B10" s="210"/>
      <c r="C10" s="210"/>
      <c r="D10" s="210"/>
      <c r="E10" s="210"/>
      <c r="F10" s="210"/>
      <c r="G10" s="210"/>
      <c r="H10" s="210"/>
      <c r="I10" s="210"/>
      <c r="J10" s="206"/>
      <c r="K10" s="206"/>
      <c r="L10" s="206"/>
      <c r="M10" s="206"/>
      <c r="N10" s="206"/>
      <c r="O10" s="206"/>
      <c r="P10" s="206"/>
      <c r="Q10" s="206"/>
    </row>
    <row r="11" customFormat="false" ht="43.25" hidden="false" customHeight="false" outlineLevel="0" collapsed="false">
      <c r="A11" s="211" t="s">
        <v>196</v>
      </c>
      <c r="B11" s="211" t="s">
        <v>197</v>
      </c>
      <c r="C11" s="212" t="s">
        <v>198</v>
      </c>
      <c r="D11" s="212" t="s">
        <v>199</v>
      </c>
      <c r="E11" s="212" t="s">
        <v>201</v>
      </c>
      <c r="F11" s="212" t="s">
        <v>202</v>
      </c>
      <c r="G11" s="213" t="s">
        <v>203</v>
      </c>
      <c r="H11" s="212" t="s">
        <v>225</v>
      </c>
      <c r="I11" s="212" t="s">
        <v>204</v>
      </c>
      <c r="J11" s="206"/>
      <c r="K11" s="206"/>
      <c r="L11" s="206"/>
      <c r="M11" s="206"/>
      <c r="N11" s="206"/>
      <c r="O11" s="206"/>
      <c r="P11" s="206"/>
      <c r="Q11" s="206"/>
    </row>
    <row r="12" customFormat="false" ht="15" hidden="false" customHeight="false" outlineLevel="0" collapsed="false">
      <c r="A12" s="224" t="s">
        <v>205</v>
      </c>
      <c r="B12" s="224"/>
      <c r="C12" s="224"/>
      <c r="D12" s="224"/>
      <c r="E12" s="214" t="s">
        <v>206</v>
      </c>
      <c r="F12" s="214" t="s">
        <v>207</v>
      </c>
      <c r="G12" s="214" t="s">
        <v>208</v>
      </c>
      <c r="H12" s="214" t="s">
        <v>15</v>
      </c>
      <c r="I12" s="214" t="s">
        <v>226</v>
      </c>
      <c r="J12" s="206"/>
      <c r="K12" s="206"/>
      <c r="L12" s="206"/>
      <c r="M12" s="206"/>
      <c r="N12" s="206"/>
      <c r="O12" s="206"/>
      <c r="P12" s="206"/>
      <c r="Q12" s="206"/>
    </row>
    <row r="13" customFormat="false" ht="24" hidden="false" customHeight="false" outlineLevel="0" collapsed="false">
      <c r="A13" s="215" t="n">
        <v>21</v>
      </c>
      <c r="B13" s="216" t="s">
        <v>241</v>
      </c>
      <c r="C13" s="215" t="s">
        <v>214</v>
      </c>
      <c r="D13" s="215" t="s">
        <v>228</v>
      </c>
      <c r="E13" s="215" t="n">
        <v>1</v>
      </c>
      <c r="F13" s="225" t="n">
        <v>274.33</v>
      </c>
      <c r="G13" s="225" t="n">
        <f aca="false">E13*F13</f>
        <v>274.33</v>
      </c>
      <c r="H13" s="226" t="n">
        <v>120</v>
      </c>
      <c r="I13" s="218" t="n">
        <f aca="false">(G13/H13)/6</f>
        <v>0.381013888888889</v>
      </c>
      <c r="J13" s="206"/>
      <c r="K13" s="206"/>
      <c r="L13" s="206"/>
      <c r="M13" s="206"/>
      <c r="N13" s="206"/>
      <c r="O13" s="206"/>
      <c r="P13" s="206"/>
      <c r="Q13" s="206"/>
    </row>
    <row r="14" customFormat="false" ht="15" hidden="false" customHeight="false" outlineLevel="0" collapsed="false">
      <c r="A14" s="214" t="s">
        <v>222</v>
      </c>
      <c r="B14" s="214"/>
      <c r="C14" s="214"/>
      <c r="D14" s="214"/>
      <c r="E14" s="214"/>
      <c r="F14" s="214"/>
      <c r="G14" s="214"/>
      <c r="H14" s="214"/>
      <c r="I14" s="221" t="n">
        <f aca="false">SUM(I13:I13)</f>
        <v>0.381013888888889</v>
      </c>
      <c r="J14" s="206"/>
      <c r="K14" s="206"/>
      <c r="L14" s="206"/>
      <c r="M14" s="206"/>
      <c r="N14" s="206"/>
      <c r="O14" s="206"/>
      <c r="P14" s="206"/>
      <c r="Q14" s="206"/>
    </row>
    <row r="15" customFormat="false" ht="15" hidden="false" customHeight="false" outlineLevel="0" collapsed="false">
      <c r="A15" s="222" t="s">
        <v>223</v>
      </c>
      <c r="B15" s="222"/>
      <c r="C15" s="222"/>
      <c r="D15" s="222"/>
      <c r="E15" s="222"/>
      <c r="F15" s="222"/>
      <c r="G15" s="222"/>
      <c r="H15" s="222"/>
      <c r="I15" s="227" t="n">
        <v>0.76</v>
      </c>
      <c r="J15" s="206"/>
      <c r="K15" s="206"/>
      <c r="L15" s="206"/>
      <c r="M15" s="206"/>
      <c r="N15" s="206"/>
      <c r="O15" s="206"/>
      <c r="P15" s="206"/>
      <c r="Q15" s="206"/>
    </row>
    <row r="16" customFormat="false" ht="15" hidden="false" customHeight="false" outlineLevel="0" collapsed="false">
      <c r="A16" s="206"/>
      <c r="B16" s="206"/>
      <c r="C16" s="206"/>
      <c r="D16" s="206"/>
      <c r="E16" s="206"/>
      <c r="F16" s="206"/>
      <c r="G16" s="206"/>
      <c r="H16" s="206"/>
      <c r="I16" s="206"/>
      <c r="J16" s="206"/>
      <c r="K16" s="206"/>
      <c r="L16" s="206"/>
      <c r="M16" s="206"/>
      <c r="N16" s="206"/>
      <c r="O16" s="206"/>
      <c r="P16" s="206"/>
      <c r="Q16" s="206"/>
    </row>
    <row r="17" customFormat="false" ht="15" hidden="false" customHeight="false" outlineLevel="0" collapsed="false">
      <c r="A17" s="206"/>
      <c r="B17" s="206"/>
      <c r="C17" s="206"/>
      <c r="D17" s="206"/>
      <c r="E17" s="206"/>
      <c r="F17" s="206"/>
      <c r="G17" s="206"/>
      <c r="H17" s="206"/>
      <c r="I17" s="206"/>
      <c r="J17" s="206"/>
      <c r="K17" s="206"/>
      <c r="L17" s="206"/>
      <c r="M17" s="206"/>
      <c r="N17" s="206"/>
      <c r="O17" s="206"/>
      <c r="P17" s="206"/>
      <c r="Q17" s="206"/>
    </row>
    <row r="18" customFormat="false" ht="15" hidden="false" customHeight="true" outlineLevel="0" collapsed="false">
      <c r="A18" s="230" t="s">
        <v>242</v>
      </c>
      <c r="B18" s="230"/>
      <c r="C18" s="230"/>
      <c r="D18" s="230"/>
      <c r="E18" s="230"/>
      <c r="F18" s="230"/>
      <c r="G18" s="230"/>
      <c r="H18" s="230"/>
      <c r="I18" s="230"/>
      <c r="J18" s="206"/>
      <c r="K18" s="206"/>
      <c r="L18" s="206"/>
      <c r="M18" s="206"/>
      <c r="N18" s="206"/>
      <c r="O18" s="206"/>
      <c r="P18" s="206"/>
      <c r="Q18" s="206"/>
    </row>
    <row r="19" customFormat="false" ht="15" hidden="false" customHeight="false" outlineLevel="0" collapsed="false">
      <c r="A19" s="230"/>
      <c r="B19" s="230"/>
      <c r="C19" s="230"/>
      <c r="D19" s="230"/>
      <c r="E19" s="230"/>
      <c r="F19" s="230"/>
      <c r="G19" s="230"/>
      <c r="H19" s="230"/>
      <c r="I19" s="230"/>
      <c r="J19" s="206"/>
      <c r="K19" s="206"/>
      <c r="L19" s="206"/>
      <c r="M19" s="206"/>
      <c r="N19" s="206"/>
      <c r="O19" s="206"/>
      <c r="P19" s="206"/>
      <c r="Q19" s="206"/>
    </row>
    <row r="20" customFormat="false" ht="15" hidden="false" customHeight="false" outlineLevel="0" collapsed="false">
      <c r="A20" s="229"/>
      <c r="B20" s="229"/>
      <c r="C20" s="229"/>
      <c r="D20" s="229"/>
      <c r="E20" s="229"/>
      <c r="F20" s="229"/>
      <c r="G20" s="229"/>
      <c r="H20" s="229"/>
      <c r="I20" s="229"/>
      <c r="J20" s="206"/>
      <c r="K20" s="206"/>
      <c r="L20" s="206"/>
      <c r="M20" s="206"/>
      <c r="N20" s="206"/>
      <c r="O20" s="206"/>
      <c r="P20" s="206"/>
      <c r="Q20" s="206"/>
    </row>
    <row r="21" customFormat="false" ht="15" hidden="false" customHeight="true" outlineLevel="0" collapsed="false">
      <c r="A21" s="231" t="s">
        <v>243</v>
      </c>
      <c r="B21" s="231"/>
      <c r="C21" s="231"/>
      <c r="D21" s="231"/>
      <c r="E21" s="231"/>
      <c r="F21" s="231"/>
      <c r="G21" s="231"/>
      <c r="H21" s="231"/>
      <c r="I21" s="231"/>
      <c r="J21" s="206"/>
      <c r="K21" s="206"/>
      <c r="L21" s="206"/>
      <c r="M21" s="206"/>
      <c r="N21" s="206"/>
      <c r="O21" s="206"/>
      <c r="P21" s="206"/>
      <c r="Q21" s="206"/>
    </row>
    <row r="22" customFormat="false" ht="15" hidden="false" customHeight="false" outlineLevel="0" collapsed="false">
      <c r="A22" s="231"/>
      <c r="B22" s="231"/>
      <c r="C22" s="231"/>
      <c r="D22" s="231"/>
      <c r="E22" s="231"/>
      <c r="F22" s="231"/>
      <c r="G22" s="231"/>
      <c r="H22" s="231"/>
      <c r="I22" s="231"/>
      <c r="J22" s="206"/>
      <c r="K22" s="206"/>
      <c r="L22" s="206"/>
      <c r="M22" s="206"/>
      <c r="N22" s="206"/>
      <c r="O22" s="206"/>
      <c r="P22" s="206"/>
      <c r="Q22" s="206"/>
    </row>
    <row r="23" customFormat="false" ht="15" hidden="false" customHeight="false" outlineLevel="0" collapsed="false">
      <c r="A23" s="231"/>
      <c r="B23" s="231"/>
      <c r="C23" s="231"/>
      <c r="D23" s="231"/>
      <c r="E23" s="231"/>
      <c r="F23" s="231"/>
      <c r="G23" s="231"/>
      <c r="H23" s="231"/>
      <c r="I23" s="231"/>
      <c r="J23" s="206"/>
      <c r="K23" s="206"/>
      <c r="L23" s="206"/>
      <c r="M23" s="206"/>
      <c r="N23" s="206"/>
      <c r="O23" s="206"/>
      <c r="P23" s="206"/>
      <c r="Q23" s="206"/>
    </row>
    <row r="24" customFormat="false" ht="15" hidden="false" customHeight="false" outlineLevel="0" collapsed="false">
      <c r="A24" s="231"/>
      <c r="B24" s="231"/>
      <c r="C24" s="231"/>
      <c r="D24" s="231"/>
      <c r="E24" s="231"/>
      <c r="F24" s="231"/>
      <c r="G24" s="231"/>
      <c r="H24" s="231"/>
      <c r="I24" s="231"/>
      <c r="J24" s="206"/>
      <c r="K24" s="206"/>
      <c r="L24" s="206"/>
      <c r="M24" s="206"/>
      <c r="N24" s="206"/>
      <c r="O24" s="206"/>
      <c r="P24" s="206"/>
      <c r="Q24" s="206"/>
    </row>
    <row r="25" customFormat="false" ht="15" hidden="false" customHeight="false" outlineLevel="0" collapsed="false">
      <c r="A25" s="231"/>
      <c r="B25" s="231"/>
      <c r="C25" s="231"/>
      <c r="D25" s="231"/>
      <c r="E25" s="231"/>
      <c r="F25" s="231"/>
      <c r="G25" s="231"/>
      <c r="H25" s="231"/>
      <c r="I25" s="231"/>
      <c r="J25" s="206"/>
      <c r="K25" s="206"/>
      <c r="L25" s="206"/>
      <c r="M25" s="206"/>
      <c r="N25" s="206"/>
      <c r="O25" s="206"/>
      <c r="P25" s="206"/>
      <c r="Q25" s="206"/>
    </row>
    <row r="26" customFormat="false" ht="15" hidden="false" customHeight="false" outlineLevel="0" collapsed="false">
      <c r="A26" s="231"/>
      <c r="B26" s="231"/>
      <c r="C26" s="231"/>
      <c r="D26" s="231"/>
      <c r="E26" s="231"/>
      <c r="F26" s="231"/>
      <c r="G26" s="231"/>
      <c r="H26" s="231"/>
      <c r="I26" s="231"/>
      <c r="J26" s="206"/>
      <c r="K26" s="206"/>
      <c r="L26" s="206"/>
      <c r="M26" s="206"/>
      <c r="N26" s="206"/>
      <c r="O26" s="206"/>
      <c r="P26" s="206"/>
      <c r="Q26" s="206"/>
    </row>
    <row r="27" customFormat="false" ht="15" hidden="false" customHeight="false" outlineLevel="0" collapsed="false">
      <c r="A27" s="231"/>
      <c r="B27" s="231"/>
      <c r="C27" s="231"/>
      <c r="D27" s="231"/>
      <c r="E27" s="231"/>
      <c r="F27" s="231"/>
      <c r="G27" s="231"/>
      <c r="H27" s="231"/>
      <c r="I27" s="231"/>
      <c r="J27" s="206"/>
      <c r="K27" s="206"/>
      <c r="L27" s="206"/>
      <c r="M27" s="206"/>
      <c r="N27" s="206"/>
      <c r="O27" s="206"/>
      <c r="P27" s="206"/>
      <c r="Q27" s="206"/>
    </row>
    <row r="28" customFormat="false" ht="15" hidden="false" customHeight="false" outlineLevel="0" collapsed="false">
      <c r="A28" s="231"/>
      <c r="B28" s="231"/>
      <c r="C28" s="231"/>
      <c r="D28" s="231"/>
      <c r="E28" s="231"/>
      <c r="F28" s="231"/>
      <c r="G28" s="231"/>
      <c r="H28" s="231"/>
      <c r="I28" s="231"/>
      <c r="J28" s="206"/>
      <c r="K28" s="206"/>
      <c r="L28" s="206"/>
      <c r="M28" s="206"/>
      <c r="N28" s="206"/>
      <c r="O28" s="206"/>
      <c r="P28" s="206"/>
      <c r="Q28" s="206"/>
    </row>
    <row r="29" customFormat="false" ht="15" hidden="false" customHeight="false" outlineLevel="0" collapsed="false">
      <c r="A29" s="231"/>
      <c r="B29" s="231"/>
      <c r="C29" s="231"/>
      <c r="D29" s="231"/>
      <c r="E29" s="231"/>
      <c r="F29" s="231"/>
      <c r="G29" s="231"/>
      <c r="H29" s="231"/>
      <c r="I29" s="231"/>
      <c r="J29" s="206"/>
      <c r="K29" s="206"/>
      <c r="L29" s="206"/>
      <c r="M29" s="206"/>
      <c r="N29" s="206"/>
      <c r="O29" s="206"/>
      <c r="P29" s="206"/>
      <c r="Q29" s="206"/>
    </row>
    <row r="30" customFormat="false" ht="15" hidden="false" customHeight="false" outlineLevel="0" collapsed="false">
      <c r="A30" s="231"/>
      <c r="B30" s="231"/>
      <c r="C30" s="231"/>
      <c r="D30" s="231"/>
      <c r="E30" s="231"/>
      <c r="F30" s="231"/>
      <c r="G30" s="231"/>
      <c r="H30" s="231"/>
      <c r="I30" s="231"/>
      <c r="J30" s="206"/>
      <c r="K30" s="206"/>
      <c r="L30" s="206"/>
      <c r="M30" s="206"/>
      <c r="N30" s="206"/>
      <c r="O30" s="206"/>
      <c r="P30" s="206"/>
      <c r="Q30" s="206"/>
    </row>
    <row r="31" customFormat="false" ht="15" hidden="false" customHeight="false" outlineLevel="0" collapsed="false">
      <c r="A31" s="229"/>
      <c r="B31" s="229"/>
      <c r="C31" s="229"/>
      <c r="D31" s="229"/>
      <c r="E31" s="229"/>
      <c r="F31" s="229"/>
      <c r="G31" s="229"/>
      <c r="H31" s="229"/>
      <c r="I31" s="229"/>
      <c r="J31" s="206"/>
      <c r="K31" s="206"/>
      <c r="L31" s="206"/>
      <c r="M31" s="206"/>
      <c r="N31" s="206"/>
      <c r="O31" s="206"/>
      <c r="P31" s="206"/>
      <c r="Q31" s="206"/>
    </row>
    <row r="32" customFormat="false" ht="15" hidden="false" customHeight="false" outlineLevel="0" collapsed="false">
      <c r="A32" s="229"/>
      <c r="B32" s="229"/>
      <c r="C32" s="229"/>
      <c r="D32" s="229"/>
      <c r="E32" s="229"/>
      <c r="F32" s="229"/>
      <c r="G32" s="229"/>
      <c r="H32" s="229"/>
      <c r="I32" s="229"/>
      <c r="J32" s="206"/>
      <c r="K32" s="206"/>
      <c r="L32" s="206"/>
      <c r="M32" s="206"/>
      <c r="N32" s="206"/>
      <c r="O32" s="206"/>
      <c r="P32" s="206"/>
      <c r="Q32" s="206"/>
    </row>
    <row r="33" customFormat="false" ht="15" hidden="false" customHeight="false" outlineLevel="0" collapsed="false">
      <c r="A33" s="229"/>
      <c r="B33" s="229"/>
      <c r="C33" s="229"/>
      <c r="D33" s="229"/>
      <c r="E33" s="229"/>
      <c r="F33" s="229"/>
      <c r="G33" s="229"/>
      <c r="H33" s="229"/>
      <c r="I33" s="229"/>
      <c r="J33" s="206"/>
      <c r="K33" s="206"/>
      <c r="L33" s="206"/>
      <c r="M33" s="206"/>
      <c r="N33" s="206"/>
      <c r="O33" s="206"/>
      <c r="P33" s="206"/>
      <c r="Q33" s="206"/>
    </row>
    <row r="34" customFormat="false" ht="15" hidden="false" customHeight="false" outlineLevel="0" collapsed="false">
      <c r="A34" s="229"/>
      <c r="B34" s="229"/>
      <c r="C34" s="229"/>
      <c r="D34" s="229"/>
      <c r="E34" s="229"/>
      <c r="F34" s="229"/>
      <c r="G34" s="229"/>
      <c r="H34" s="229"/>
      <c r="I34" s="229"/>
      <c r="J34" s="206"/>
      <c r="K34" s="206"/>
      <c r="L34" s="206"/>
      <c r="M34" s="206"/>
      <c r="N34" s="206"/>
      <c r="O34" s="206"/>
      <c r="P34" s="206"/>
      <c r="Q34" s="206"/>
    </row>
    <row r="35" customFormat="false" ht="15" hidden="false" customHeight="false" outlineLevel="0" collapsed="false">
      <c r="A35" s="229"/>
      <c r="B35" s="229"/>
      <c r="C35" s="229"/>
      <c r="D35" s="229"/>
      <c r="E35" s="229"/>
      <c r="F35" s="229"/>
      <c r="G35" s="229"/>
      <c r="H35" s="229"/>
      <c r="I35" s="229"/>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sheetData>
  <mergeCells count="16">
    <mergeCell ref="A1:I1"/>
    <mergeCell ref="A2:I2"/>
    <mergeCell ref="A4:B4"/>
    <mergeCell ref="D4:E4"/>
    <mergeCell ref="A5:B5"/>
    <mergeCell ref="D5:E5"/>
    <mergeCell ref="A6:B6"/>
    <mergeCell ref="D6:E6"/>
    <mergeCell ref="A7:B7"/>
    <mergeCell ref="D7:E7"/>
    <mergeCell ref="A10:I10"/>
    <mergeCell ref="A12:D12"/>
    <mergeCell ref="A14:H14"/>
    <mergeCell ref="A15:H15"/>
    <mergeCell ref="A18:I19"/>
    <mergeCell ref="A21:I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F11"/>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F10" activeCellId="0" sqref="F10"/>
    </sheetView>
  </sheetViews>
  <sheetFormatPr defaultColWidth="8.6171875" defaultRowHeight="14.25" zeroHeight="false" outlineLevelRow="0" outlineLevelCol="0"/>
  <cols>
    <col collapsed="false" customWidth="true" hidden="false" outlineLevel="0" max="1" min="1" style="0" width="39"/>
    <col collapsed="false" customWidth="true" hidden="false" outlineLevel="0" max="2" min="2" style="0" width="14.75"/>
    <col collapsed="false" customWidth="true" hidden="false" outlineLevel="0" max="3" min="3" style="0" width="17.62"/>
    <col collapsed="false" customWidth="true" hidden="false" outlineLevel="0" max="4" min="4" style="0" width="17.88"/>
    <col collapsed="false" customWidth="true" hidden="false" outlineLevel="0" max="5" min="5" style="0" width="20"/>
    <col collapsed="false" customWidth="true" hidden="false" outlineLevel="0" max="6" min="6" style="0" width="19.26"/>
  </cols>
  <sheetData>
    <row r="6" customFormat="false" ht="15" hidden="false" customHeight="true" outlineLevel="0" collapsed="false">
      <c r="A6" s="232" t="s">
        <v>244</v>
      </c>
      <c r="B6" s="232"/>
      <c r="C6" s="232"/>
      <c r="D6" s="232"/>
      <c r="E6" s="232"/>
      <c r="F6" s="232"/>
    </row>
    <row r="7" customFormat="false" ht="14.25" hidden="false" customHeight="true" outlineLevel="0" collapsed="false">
      <c r="A7" s="232"/>
      <c r="B7" s="232"/>
      <c r="C7" s="232"/>
      <c r="D7" s="232"/>
      <c r="E7" s="232"/>
      <c r="F7" s="232"/>
    </row>
    <row r="8" customFormat="false" ht="30" hidden="false" customHeight="false" outlineLevel="0" collapsed="false">
      <c r="A8" s="233" t="s">
        <v>245</v>
      </c>
      <c r="B8" s="234" t="s">
        <v>246</v>
      </c>
      <c r="C8" s="235" t="s">
        <v>247</v>
      </c>
      <c r="D8" s="235" t="s">
        <v>248</v>
      </c>
      <c r="E8" s="235" t="s">
        <v>249</v>
      </c>
      <c r="F8" s="235" t="s">
        <v>250</v>
      </c>
    </row>
    <row r="9" customFormat="false" ht="15" hidden="false" customHeight="false" outlineLevel="0" collapsed="false">
      <c r="A9" s="236" t="str">
        <f aca="false">'Posto 12x36h FIXO DIURNO NÃO MO'!B223</f>
        <v>Posto 12X36 h FIXO DIURNO NÃO MOTORIZADO</v>
      </c>
      <c r="B9" s="237" t="n">
        <f aca="false">'Posto 12x36h FIXO DIURNO NÃO MO'!F223</f>
        <v>1</v>
      </c>
      <c r="C9" s="238" t="n">
        <f aca="false">'Posto 12x36h FIXO DIURNO NÃO MO'!E223</f>
        <v>9189.38930294427</v>
      </c>
      <c r="D9" s="238" t="n">
        <f aca="false">C9*12</f>
        <v>110272.671635331</v>
      </c>
      <c r="E9" s="238" t="n">
        <f aca="false">C9*B9</f>
        <v>9189.38930294427</v>
      </c>
      <c r="F9" s="238" t="n">
        <f aca="false">E9*12</f>
        <v>110272.671635331</v>
      </c>
    </row>
    <row r="10" customFormat="false" ht="15" hidden="false" customHeight="false" outlineLevel="0" collapsed="false">
      <c r="A10" s="236" t="str">
        <f aca="false">'Posto 12x36h NOTURNO NÃO MOTORI'!B224</f>
        <v>Posto 12X36 h NOTURNO NÃO MOTORIZADO</v>
      </c>
      <c r="B10" s="237" t="n">
        <f aca="false">'Posto 12x36h NOTURNO NÃO MOTORI'!F224</f>
        <v>2</v>
      </c>
      <c r="C10" s="238" t="n">
        <f aca="false">'Posto 12x36h NOTURNO NÃO MOTORI'!E224</f>
        <v>10866.0668140387</v>
      </c>
      <c r="D10" s="238" t="n">
        <f aca="false">C10*12</f>
        <v>130392.801768464</v>
      </c>
      <c r="E10" s="238" t="n">
        <f aca="false">C10*B10</f>
        <v>21732.1336280773</v>
      </c>
      <c r="F10" s="238" t="n">
        <f aca="false">E10*12</f>
        <v>260785.603536928</v>
      </c>
    </row>
    <row r="11" customFormat="false" ht="18.75" hidden="false" customHeight="false" outlineLevel="0" collapsed="false">
      <c r="A11" s="239"/>
      <c r="B11" s="240"/>
      <c r="C11" s="241"/>
      <c r="D11" s="242"/>
      <c r="E11" s="243" t="n">
        <f aca="false">SUM(E9:E10)</f>
        <v>30921.5229310216</v>
      </c>
      <c r="F11" s="244" t="n">
        <f aca="false">SUM(F9:F10)</f>
        <v>371058.275172259</v>
      </c>
    </row>
  </sheetData>
  <mergeCells count="1">
    <mergeCell ref="A6:F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dcterms:modified xsi:type="dcterms:W3CDTF">2020-12-28T15:23:09Z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