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5"/>
  </bookViews>
  <sheets>
    <sheet name="Posto 12x36h DIURNO MOTORIZADO" sheetId="1" state="visible" r:id="rId2"/>
    <sheet name="Posto 12x36h NOTURNO MOTORIZADO" sheetId="2" state="visible" r:id="rId3"/>
    <sheet name="Posto 12x36h NOTURNO NÃO MOTORI" sheetId="3" state="visible" r:id="rId4"/>
    <sheet name="Uniformes" sheetId="4" state="visible" r:id="rId5"/>
    <sheet name="Materiais de Apoio e EPI" sheetId="5" state="visible" r:id="rId6"/>
    <sheet name="Materiais de Consumo" sheetId="6" state="visible" r:id="rId7"/>
    <sheet name="Equipamentos" sheetId="7" state="visible" r:id="rId8"/>
    <sheet name="Quadro Resumo" sheetId="8" state="visible" r:id="rId9"/>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<sst xmlns="http://schemas.openxmlformats.org/spreadsheetml/2006/main" count="996" uniqueCount="269">
  <si>
    <t xml:space="preserve">PLANILHA BASE LICITATÓRIA –  IF SERTÃO – PE CAMPUS FLORESTA</t>
  </si>
  <si>
    <t xml:space="preserve">MODELO DE PLANILHA DE CUSTOS E FORMAÇÃO DE PREÇOS</t>
  </si>
  <si>
    <t xml:space="preserve">Nº Processo:</t>
  </si>
  <si>
    <t xml:space="preserve">Licitação Nº:</t>
  </si>
  <si>
    <t xml:space="preserve">Dia __/__/__ às __:__ horas</t>
  </si>
  <si>
    <t xml:space="preserve">DISCRIMINAÇÃO DOS SERVIÇOS (DADOS REFERENTES À CONTRATAÇÃO)</t>
  </si>
  <si>
    <t xml:space="preserve">A</t>
  </si>
  <si>
    <t xml:space="preserve">Data de apresentação da proposta (dia/mês/ano)</t>
  </si>
  <si>
    <t xml:space="preserve">XX/XX/XXXX</t>
  </si>
  <si>
    <t xml:space="preserve">B</t>
  </si>
  <si>
    <t xml:space="preserve">Município/UF</t>
  </si>
  <si>
    <t xml:space="preserve">FLORESTA - PE</t>
  </si>
  <si>
    <t xml:space="preserve">C</t>
  </si>
  <si>
    <t xml:space="preserve">Ano Acordo, Convenção ou Sentença Normativa em Dissídio Coletivo</t>
  </si>
  <si>
    <t xml:space="preserve">CCT000269/2020  (Aditivo 457/2020)</t>
  </si>
  <si>
    <t xml:space="preserve">D</t>
  </si>
  <si>
    <t xml:space="preserve">Nº de meses de execução contratual</t>
  </si>
  <si>
    <t xml:space="preserve">IDENTIFICAÇÃO DO SERVIÇO</t>
  </si>
  <si>
    <t xml:space="preserve">Tipo de Serviço</t>
  </si>
  <si>
    <t xml:space="preserve">Unidade de Medida</t>
  </si>
  <si>
    <t xml:space="preserve"> Quantidade total a contratar (em função da unidade de medida)</t>
  </si>
  <si>
    <t xml:space="preserve">Vigilância</t>
  </si>
  <si>
    <t xml:space="preserve">Posto 12X36 h DIURNO MOTORIZADO</t>
  </si>
  <si>
    <t xml:space="preserve">01 POSTO</t>
  </si>
  <si>
    <t xml:space="preserve">Nota (1) - Esta tabela poderá ser adaptada às características do serviço contratado, inclusive no que concerne às rubricas e suas respectivas provisões e/ou estimativas, desde que haja justificativa.</t>
  </si>
  <si>
    <t xml:space="preserve">Nota (2)- As provisões constantes desta planilha poderão ser necessárias quando se tratar de determinados serviços que prescindam da dedicação exclusiva dos trabalhadores da contratada para com a administração.</t>
  </si>
  <si>
    <t xml:space="preserve">Nota (3):Conforme Cláussula Quadragésima, Parágrafo Terceiro da CCT 269/2020, A utilização da escala de 12x36 dar-se-á arrimado, exclusivamente, por Acordo Coletivo de Trabalho.</t>
  </si>
  <si>
    <t xml:space="preserve">1. MÓDULOS</t>
  </si>
  <si>
    <t xml:space="preserve">Mão de obra</t>
  </si>
  <si>
    <t xml:space="preserve">Mão de obra vinculada à execução contratual</t>
  </si>
  <si>
    <t xml:space="preserve">Dados para composição dos custos referente à mão de obra</t>
  </si>
  <si>
    <t xml:space="preserve">Tipo de serviço (mesmo serviço com características distintas)</t>
  </si>
  <si>
    <t xml:space="preserve">Classificação Brasileira de Ocupações (CBO)</t>
  </si>
  <si>
    <t xml:space="preserve">5173-30</t>
  </si>
  <si>
    <t xml:space="preserve">Salário Normativo da Categoria Profissional</t>
  </si>
  <si>
    <t xml:space="preserve">Data base da categoria (dia/mês/ano)</t>
  </si>
  <si>
    <t xml:space="preserve">Nota 1: Deverá ser elaborado um quadro para cada tipo de serviço.</t>
  </si>
  <si>
    <t xml:space="preserve">Nota 2: A planilha será calculada considerando o valor mensal do empregado.</t>
  </si>
  <si>
    <t xml:space="preserve"> MÓDULO 1 :   COMPOSIÇÃO DA REMUNERAÇÃO</t>
  </si>
  <si>
    <t xml:space="preserve">Composição da Remuneração</t>
  </si>
  <si>
    <t xml:space="preserve">Valor (R$)</t>
  </si>
  <si>
    <t xml:space="preserve">Salário Base</t>
  </si>
  <si>
    <t xml:space="preserve">Adicional de Periculosidade</t>
  </si>
  <si>
    <t xml:space="preserve">Total</t>
  </si>
  <si>
    <t xml:space="preserve">Nota 1: O Módulo 1 refere-se ao valor mensal devido ao empregado pela prestação do serviço no período de 12 meses.</t>
  </si>
  <si>
    <t xml:space="preserve">Nota 2: Conforme Cláusula Terceira da CCT 269/2020 as empresas pagarão o adicional de periculosidade, observando as regras
estabelecidas na Lei nº 12.704/2012 e a sua regulamentação pela Portaria MTE 1.855/2013. Em consequência, a remuneração dos vigilantes será constituída das seguintes parcelas Piso Salarial: R$ 1.235,04 e Adicional de Periculosidade 30%: R$ 370,51.</t>
  </si>
  <si>
    <t xml:space="preserve">Módulo 2 - Encargos e Benefícios Anuais, Mensais e Diários</t>
  </si>
  <si>
    <t xml:space="preserve">Submódulo 2.1 - 13º (décimo terceiro) Salário, Férias e Adicional de Férias</t>
  </si>
  <si>
    <t xml:space="preserve">2.1</t>
  </si>
  <si>
    <t xml:space="preserve">13º (décimo terceiro) Salário, Férias e Adicional de Férias</t>
  </si>
  <si>
    <t xml:space="preserve">%</t>
  </si>
  <si>
    <t xml:space="preserve">13 º (décimo terceiro) Salário</t>
  </si>
  <si>
    <t xml:space="preserve">Férias</t>
  </si>
  <si>
    <t xml:space="preserve">Adicional de férias</t>
  </si>
  <si>
    <t xml:space="preserve">Nota 1: Como a planilha de custos e formação de preços é calculada mensalmente, provisiona-se proporcionalmente 1/12 (um doze avos) dos valores referentes a gratificação natalina, férias e adicional de férias.</t>
  </si>
  <si>
    <t xml:space="preserve">Nota 2: O adicional de férias contido no Submódulo 2.1 corresponde a 1/3 (um terço) da remuneração que por sua vez é divido por 12 (doze) conforme Nota 1 acima.</t>
  </si>
  <si>
    <t xml:space="preserve">Nota 3: Levando em consideração a vigência contratual prevista no art. 57 da Lei nº 8.666, de 23 de junho de 1993, a rubrica férias tem como objetivo principal suprir a necessidade de  pagamento das férias remuneradas ao final do contrato de 12 meses. Esta rubrica, quando da prorrogação contratual, torna-se custo não renovável.</t>
  </si>
  <si>
    <t xml:space="preserve">Submódulo 2.2 - Encargos Previdenciários (GPS), Fundo de Garantia por Tempo de Serviço (FGTS) e outras contribuições.</t>
  </si>
  <si>
    <t xml:space="preserve"> Base de Cálculo Submódulo 2.2 = Módulo 1 + Submódulo 2.1</t>
  </si>
  <si>
    <t xml:space="preserve">2.2</t>
  </si>
  <si>
    <t xml:space="preserve">GPS, FGTS e outras contribuições</t>
  </si>
  <si>
    <t xml:space="preserve">Percentual (%)</t>
  </si>
  <si>
    <t xml:space="preserve">INSS</t>
  </si>
  <si>
    <t xml:space="preserve">Salário Educação</t>
  </si>
  <si>
    <t xml:space="preserve">SAT</t>
  </si>
  <si>
    <t xml:space="preserve">SESC OU SESI</t>
  </si>
  <si>
    <t xml:space="preserve">E</t>
  </si>
  <si>
    <t xml:space="preserve">SENAI - SENAC</t>
  </si>
  <si>
    <t xml:space="preserve">F</t>
  </si>
  <si>
    <t xml:space="preserve">SEBRAE</t>
  </si>
  <si>
    <t xml:space="preserve">G</t>
  </si>
  <si>
    <t xml:space="preserve">INCRA</t>
  </si>
  <si>
    <t xml:space="preserve">H</t>
  </si>
  <si>
    <t xml:space="preserve">FGTS</t>
  </si>
  <si>
    <t xml:space="preserve">Nota 1: Os percentuais dos encargos previdenciários, do FGTS e demais contribuições são aqueles estabelecidos pela legislação vigente.</t>
  </si>
  <si>
    <t xml:space="preserve">Nota 2: O SAT a depender do grau de risco do serviço irá variar entre 1%, para risco leve, de 2%, para risco médio, e de 3% de risco grave.</t>
  </si>
  <si>
    <t xml:space="preserve">Nota 3: O Fator Acidentário de Prevenção – FAP é um multiplicador no qual a alíquota do SAT poderá ser reduzida, em até cinquenta por cento, ou aumentada, em  até cem por cento (O Multiplicador FAP vai de 0,5 a 2), portanto o item C – SAT pode variar de 0,5% a 6%</t>
  </si>
  <si>
    <t xml:space="preserve">Nota 4: Esses percentuais incidem sobre o Módulo 1 + Submódulo 2.1.</t>
  </si>
  <si>
    <t xml:space="preserve">Submódulo 2.3 - Benefícios Mensais e Diários.</t>
  </si>
  <si>
    <t xml:space="preserve">2.3</t>
  </si>
  <si>
    <t xml:space="preserve">Benefícios Mensais e Diários</t>
  </si>
  <si>
    <t xml:space="preserve">Transporte</t>
  </si>
  <si>
    <t xml:space="preserve">Auxílio Refeição/Alimentação  (15 x (R$ 27,16 - R$0,67) conforme Cláusula Décima Terceira, Parágrafo Segundo CCT 269/2020)</t>
  </si>
  <si>
    <t xml:space="preserve">Assistência Social (conforme Cláusula Décima Quinta, Parágrafo Primeiro CCT 269/2020)  </t>
  </si>
  <si>
    <t xml:space="preserve">Seguro de Vida, Invalidez e Funeral</t>
  </si>
  <si>
    <t xml:space="preserve">Outros</t>
  </si>
  <si>
    <t xml:space="preserve">Nota 1: O valor informado deverá ser o custo real do benefício (descontado o valor eventualmente pago pelo empregado).</t>
  </si>
  <si>
    <t xml:space="preserve">Nota 2: Observar a previsão dos benefícios contidos em Acordos, Convenções e Dissídios Coletivos de Trabalho e atentar-se ao disposto no art. 6º desta Instrução Normativa,</t>
  </si>
  <si>
    <t xml:space="preserve">Nota 3: Os valores do Auxílio Alimentação poderão ser reduzidos em 20%, caso a empresa comprove inscrição no PAT (Programa de Alimentação do Trabalhador).</t>
  </si>
  <si>
    <t xml:space="preserve">Nota 4: Para o Município de Floresta, não existe transporte coletivo regulamentado.</t>
  </si>
  <si>
    <t xml:space="preserve">Nota 5 : Conforme Cláusula Décima Quarta CCT 269/2020, As empresas se obrigam a realizar seguro de vida individual ou em grupo para os vigilantes, objetivando indenizações em caso de morte ou invalidez permanente em serviço, consoante a legislação vigente atinente a segurança privada.</t>
  </si>
  <si>
    <t xml:space="preserve">Quadro Resumo do Módulo 2 - Encargos e Benefícios anuais, mensais e diários</t>
  </si>
  <si>
    <t xml:space="preserve">Encargos e Benefícios Anuais, Mensais e Diários</t>
  </si>
  <si>
    <t xml:space="preserve">Módulo 3 -  Provisão para Rescisão</t>
  </si>
  <si>
    <t xml:space="preserve">Provisão para Rescisão</t>
  </si>
  <si>
    <t xml:space="preserve">Aviso prévio indenizado</t>
  </si>
  <si>
    <t xml:space="preserve">Incidência do FGTS sobre aviso prévio indenizado</t>
  </si>
  <si>
    <t xml:space="preserve">Multa sobre FGTS  sobre o aviso prévio indenizado e trabalhado</t>
  </si>
  <si>
    <t xml:space="preserve">Aviso prévio trabalhado </t>
  </si>
  <si>
    <t xml:space="preserve">Incidência dos encargos do submódulo 2.2 sobre o Aviso Prévio Trabalhado</t>
  </si>
  <si>
    <t xml:space="preserve">TOTAL</t>
  </si>
  <si>
    <t xml:space="preserve">Nota 01: O Percentual máximo da parcela prevista na linha ‘D’ deste módulo ‘3’ será de 0,194% a 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 das eventuais deduções a serem feitas a cada ano de execução contratual;</t>
  </si>
  <si>
    <t xml:space="preserve">Nota 2: O percentual utilizado para cálculo do Aviso Prévio Indenizado (A) leva em conta a probabilidade de acontecer mediante base estatística, normalmente pesquisando-se a RAIS para o serviço. A base estatística utilizada para basear a planilha de custos foi de 5%, portanto: (Mês não trabalhado / Meses do ano) x Base Estatística de empregados demitidos com aviso prévio Indenizado - (1/12) x 5% = 0,42%</t>
  </si>
  <si>
    <t xml:space="preserve">Nota 3: Com a entrada em vigor da Lei 13.932 de 11 de dezembro de 2019, que extinguiu a contribuição social e 10% cobrada sobre o total de depósitos do FGTS, a Secretaria de Gestão orienta: a) Deve ser excluída da planilha de formação de preços - Módulo 'Provisão para Rescisão' da Planilha de Custo (Anexo VII-D da In nº 5, de 26 de maio de 2017) - a rubrica “Contribuição Social” de 10% sobre o FGTS em caso de demissão sem justa causa. b) Para a Conta-Depósito Vinculada - Bloqueada para Movimentação, adequar a planilha de formação de preços, observado o percentual de 4% para Multa sobre FGTS sobre o aviso prévio indenizado e sobre o aviso prévio trabalhado.</t>
  </si>
  <si>
    <t xml:space="preserve">Módulo 4 -  Custo de Reposição do Profissional Ausente</t>
  </si>
  <si>
    <t xml:space="preserve">Nota 1: Os itens que contemplam o módulo 4 se referem ao custo dos dias trabalhados pelo repositor/substituto, quando o empregado alocado na prestação de serviço estiver ausente, conforme as previsões estabelecidas na legislação.</t>
  </si>
  <si>
    <t xml:space="preserve">Base de cálculo do Submódulo 4.1 = (Módulo 1 + Módulo 2 + Módulo 3) /30.</t>
  </si>
  <si>
    <t xml:space="preserve">Submódulo 4.1 –  Ausências Legais</t>
  </si>
  <si>
    <t xml:space="preserve">4.1</t>
  </si>
  <si>
    <t xml:space="preserve">Ausências legais</t>
  </si>
  <si>
    <t xml:space="preserve">Estimativa (em dias)</t>
  </si>
  <si>
    <t xml:space="preserve">Férias (Custo Diário * Estimativa)</t>
  </si>
  <si>
    <t xml:space="preserve">Licença paternidade</t>
  </si>
  <si>
    <t xml:space="preserve">Acidente de trabalho</t>
  </si>
  <si>
    <t xml:space="preserve">Afastamento maternidade</t>
  </si>
  <si>
    <t xml:space="preserve">Outras ausências</t>
  </si>
  <si>
    <t xml:space="preserve">Nota: As alíneas “A” a “F” referem-se somente ao custo que será pago ao repositor pelos dias trabalhados quando da necessidade de substituir a mão de obra alocada na prestação do serviço.</t>
  </si>
  <si>
    <t xml:space="preserve">Base de cálculo do Submódulo 4.2 = (Módulo 1 + Módulo 2 + Módulo 3)/220</t>
  </si>
  <si>
    <t xml:space="preserve">Submódulo 4.2 – Intrajornada</t>
  </si>
  <si>
    <t xml:space="preserve">4.2</t>
  </si>
  <si>
    <t xml:space="preserve">Intrajornada</t>
  </si>
  <si>
    <t xml:space="preserve">Necessidade de Reposição</t>
  </si>
  <si>
    <t xml:space="preserve">Substituto na cobertura de Intervalo para repouso ou alimentação</t>
  </si>
  <si>
    <t xml:space="preserve">Toral</t>
  </si>
  <si>
    <t xml:space="preserve">Nota 1: Quando houver a necessidade de reposição de um empregado durante sua ausência nos casos de intervalo para repouso ou alimentação deve-se contemplar o Submódulo 4.2.</t>
  </si>
  <si>
    <t xml:space="preserve">Nota 2: Conforme Cláusula Quadragésima Primeira da CCT 269/2020, A quantidade de horas para todos os empregados é de 191 (cento e noventa e uma) horas efetivamente trabalhadas, o que adicionado ao repouso remunerado perfaz um total de 220 (duzentos e vinte) horas.
mensais.</t>
  </si>
  <si>
    <t xml:space="preserve">Nota 3: Foi utilizado como base para os cálculos das Ausências Legais e Intrajornada  o Caderno Técnico de Contratação de Serviços de Vigilância  do Ministério da Economia de 2019</t>
  </si>
  <si>
    <t xml:space="preserve">Nota 4: Por tratar-se de condição excepcional, dependerá de decisão do órgão contratante, bem como de disposições constantes da Convenção Coletiva quanto ao tempo de intervalo e ao adicional para pagamento.</t>
  </si>
  <si>
    <t xml:space="preserve">Nota 5:  Os valores limites consideram apenas as condições ordinárias de contratação, não incluindo necessidades excepcionais na execução do serviço que venham a representar custos adicionais para contratação Caso o órgão ou entidade opte pela não concessão do intervalo intrajornada (rubrica extraordinária), tendo em vista a necessidade e especificidade da contratação, o valor referente a esta rubrica (intrajornada) deverá seguir o disciplinado no § 4º do art. 71 da Consolidação das Leis do Trabalho (CLT).</t>
  </si>
  <si>
    <t xml:space="preserve">Quadro Resumo do Módulo 4 - Custo de Reposição do Profissional Ausente</t>
  </si>
  <si>
    <t xml:space="preserve">Custo de Reposição do Profissional Ausente</t>
  </si>
  <si>
    <t xml:space="preserve">Módulo 5 - Insumos Diversos</t>
  </si>
  <si>
    <t xml:space="preserve">Insumos Diversos</t>
  </si>
  <si>
    <t xml:space="preserve">Uniformes</t>
  </si>
  <si>
    <t xml:space="preserve">EPI´s e Materiais de Apoio</t>
  </si>
  <si>
    <t xml:space="preserve">Material de Consumo</t>
  </si>
  <si>
    <t xml:space="preserve">Outros (Equipamentos Diversos)</t>
  </si>
  <si>
    <t xml:space="preserve">Nota: Valores mensais estimados por empregado.</t>
  </si>
  <si>
    <t xml:space="preserve"> MÓDULO 6 - CUSTOS INDIRETOS, TRIBUTOS E LUCRO</t>
  </si>
  <si>
    <t xml:space="preserve">Base de cálculo do Módulo 6 = Módulo 1 + Módulo 2 + Módulo 3 + Módulo 4 + Módulo 5.</t>
  </si>
  <si>
    <t xml:space="preserve">Custos Indiretos, Tributos e Lucro</t>
  </si>
  <si>
    <t xml:space="preserve">Custos Indiretos</t>
  </si>
  <si>
    <t xml:space="preserve">Lucro</t>
  </si>
  <si>
    <t xml:space="preserve">Tributos</t>
  </si>
  <si>
    <t xml:space="preserve">C.1. Tributos Federais (Cofins)</t>
  </si>
  <si>
    <t xml:space="preserve">C.2. Tributos Federais (Pis)</t>
  </si>
  <si>
    <t xml:space="preserve">C.3. Tributos Municipais (ISS)</t>
  </si>
  <si>
    <t xml:space="preserve">Nota (1): Custos Indiretos, Tributos e Lucro por empregado.</t>
  </si>
  <si>
    <t xml:space="preserve">Nota (2): O valor referente a tributos é obtido aplicando-se o percentual sobre o valor do faturamento.</t>
  </si>
  <si>
    <t xml:space="preserve">Nota (3):  Conforme Art. 8º da Lei nº 10.637 de 2002 e Art. 10 da Lei nº 10.833 de 2003 que instituíram o PIS/Pasep  e a COFINS não-cumulativos, as pessoas jurídicas referidas  na Lei nº 7.102, de 1983, Permanecem sujeitas às normas da legislação vigente anteriormente. Portanto, estarão excluídas do regime não cumulativo e terão todas as suas receitas sujeitas a cumulatividade da Cofins e da Contribuição para o PIS/Pasep, submetendo-se às alíquotas de 3% (três por cento) e 0,65% (sessenta e cinco centésimos por cento), respectivamente.</t>
  </si>
  <si>
    <t xml:space="preserve">Nota (4):Foi utilizado como base para os cálculos dos Custos Indiretos e Lucro o Caderno Técnico de Contratação de Serviços de Vigilância do Ministério da Economia de 2019. Adaptando-se o percentual do lucro à base de Cálculo utilizada nas planilhas de Custos das licitações anteriores.</t>
  </si>
  <si>
    <t xml:space="preserve">2. QUADRO RESUMO DO CUSTO POR EMPREGADO</t>
  </si>
  <si>
    <t xml:space="preserve">Mão de obra vinculada à execução contratual (valor por empregado)</t>
  </si>
  <si>
    <t xml:space="preserve">(R$)</t>
  </si>
  <si>
    <t xml:space="preserve">Módulo 1 – Composição da Remuneração</t>
  </si>
  <si>
    <t xml:space="preserve">Módulo 2 – Encargos e Benefícios Anuais, Mensais e Diários</t>
  </si>
  <si>
    <t xml:space="preserve">Módulo 3 – Provisão para Rescisão</t>
  </si>
  <si>
    <t xml:space="preserve">Módulo 4 – Custo de Reposição do Profissional Ausente</t>
  </si>
  <si>
    <t xml:space="preserve">Módulo 5 – Insumos Diversos</t>
  </si>
  <si>
    <t xml:space="preserve">Subtotal (A + B +C+ D + E)</t>
  </si>
  <si>
    <t xml:space="preserve">Módulo 6 – Custos Indiretos, Tributos e Lucro</t>
  </si>
  <si>
    <t xml:space="preserve">Valor total por empregado</t>
  </si>
  <si>
    <t xml:space="preserve">3. QUADRO RESUMO DO VALOR MENSAL DOS SERVIÇOS</t>
  </si>
  <si>
    <t xml:space="preserve">Tipo de serviço (A)</t>
  </si>
  <si>
    <t xml:space="preserve">Valor proposto por empregado (B)</t>
  </si>
  <si>
    <t xml:space="preserve">Qtde de empregados por posto ( C )</t>
  </si>
  <si>
    <t xml:space="preserve">Valor proposto por posto (D) = (B x C)</t>
  </si>
  <si>
    <t xml:space="preserve">Qtde de postos (E)</t>
  </si>
  <si>
    <t xml:space="preserve">Valor Mensal do serviço (F)=(DXE)</t>
  </si>
  <si>
    <t xml:space="preserve">I</t>
  </si>
  <si>
    <t xml:space="preserve">VALOR MENSAL DOS SERVIÇOS (I)</t>
  </si>
  <si>
    <t xml:space="preserve">4. QUADRO DEMONSTRATIVO DO VALOR GLOBAL DA PROPOSTA</t>
  </si>
  <si>
    <t xml:space="preserve">VALOR GLOBAL DA PROPOSTA</t>
  </si>
  <si>
    <t xml:space="preserve">DESCRIÇÃO</t>
  </si>
  <si>
    <t xml:space="preserve">VALOR (R$)</t>
  </si>
  <si>
    <t xml:space="preserve">Valor proposto por unidade de medida </t>
  </si>
  <si>
    <t xml:space="preserve">Valor mensal do serviço</t>
  </si>
  <si>
    <t xml:space="preserve">Valor global da proposta
(Valor mensal do serviço multiplicado pelo número de meses do contrato).</t>
  </si>
  <si>
    <t xml:space="preserve">Nota: Informar o valor da unidade de medida por tipo de serviço.</t>
  </si>
  <si>
    <t xml:space="preserve">A planilha de custos é um documento que subsidia a Administração com informações sobre a composição do preço a ser contratado, permitindo identificar sua exequibilidade, auxiliar no processo de repactuação e/ou reequilíbrio econômico financeiro dos contratos, à medida que são conhecidos todos os itens que a compõe. É vedado ao órgão ou entidade contratante exercer ingerências na formação de preços privados por meio da proibição de inserção de custos ou exigência de custos mínimos que não estejam diretamente relacionados à exequibilidade dos serviços e materiais ou decorram de encargos legais.</t>
  </si>
  <si>
    <t xml:space="preserve">Posto 12X36 h NOTURNO MOTORIZADO</t>
  </si>
  <si>
    <t xml:space="preserve">Nota 3:Conforme Cláussula Quadragésima, Parágrafo Terceiro da CCT 269/2020, A utilização da escala de 12x36 dar-se-á arrimado, exclusivamente, por Acordo Coletivo de Trabalho.</t>
  </si>
  <si>
    <t xml:space="preserve">Adicional Noturno</t>
  </si>
  <si>
    <t xml:space="preserve">Hora Noturna Reduzida</t>
  </si>
  <si>
    <t xml:space="preserve">Base de cálculo do Submódulo 4.2 = (Módulo 1 + Módulo 2 + Módulo 3)220</t>
  </si>
  <si>
    <t xml:space="preserve">Outros  (Equipamentos Diversos)</t>
  </si>
  <si>
    <t xml:space="preserve">Posto 12X36 h NOTURNO NÃO MOTORIZADO</t>
  </si>
  <si>
    <t xml:space="preserve">02 POSTOS</t>
  </si>
  <si>
    <t xml:space="preserve">PLANILHA DE PREÇO MÉDIO DE REFERÊNCIA</t>
  </si>
  <si>
    <t xml:space="preserve">CAMPUS FLORESTA</t>
  </si>
  <si>
    <t xml:space="preserve">Tipo de Posto</t>
  </si>
  <si>
    <t xml:space="preserve">Nº de Postos</t>
  </si>
  <si>
    <t xml:space="preserve">Empregados</t>
  </si>
  <si>
    <t xml:space="preserve">Vigilância Armada Diurna Motorizada</t>
  </si>
  <si>
    <t xml:space="preserve">Vigilância Armada Noturna NÃO Motorizada</t>
  </si>
  <si>
    <t xml:space="preserve">Vigilância Armada Noturna Motorizada</t>
  </si>
  <si>
    <t xml:space="preserve">Totais</t>
  </si>
  <si>
    <t xml:space="preserve">Preço de Referência Uniformes POR EMPREGADO / POSTO</t>
  </si>
  <si>
    <t xml:space="preserve">Item</t>
  </si>
  <si>
    <t xml:space="preserve">Descrição</t>
  </si>
  <si>
    <t xml:space="preserve">Unidade de Fornecimento</t>
  </si>
  <si>
    <t xml:space="preserve">Tipo de Uso</t>
  </si>
  <si>
    <t xml:space="preserve">Quantidade Anual por Empregado</t>
  </si>
  <si>
    <t xml:space="preserve">Quantidade Total / Ano</t>
  </si>
  <si>
    <t xml:space="preserve">Valor Unitário Estimado</t>
  </si>
  <si>
    <t xml:space="preserve">Valor Total / Ano</t>
  </si>
  <si>
    <t xml:space="preserve">Valor Unitário Mês / por Empregado</t>
  </si>
  <si>
    <t xml:space="preserve">Fórmulas para cálculos</t>
  </si>
  <si>
    <t xml:space="preserve">(A)</t>
  </si>
  <si>
    <t xml:space="preserve">(B)</t>
  </si>
  <si>
    <t xml:space="preserve">C = (A x B)</t>
  </si>
  <si>
    <t xml:space="preserve">D = (C / 12) / 8</t>
  </si>
  <si>
    <t xml:space="preserve">Bota tipo coturno tipo Militar com as seguintes especificações: FORRAÇÃO: Tecido poliéster, poliamida dublado, forro do colarinho em trama colmeia; PALMILHA CONFORTO confeccionada em poliuretano de alta resistência, conformada, e tecido poliéster para absorção de suor; SOLADO CORVETA Solado de borracha de alto desempenho; Resistência a altas temperaturas até 300º C Blaqueação total.</t>
  </si>
  <si>
    <t xml:space="preserve">Par</t>
  </si>
  <si>
    <t xml:space="preserve">Individual</t>
  </si>
  <si>
    <t xml:space="preserve">Boné na cor preta com emblema da empresa com as seguintes especificações: Confeccionado em tecido Rip Stop Profissional; Tamanho único; Velcro na parte de trás que permita a regulagem   da numeração entre 54 e 62; que possua 2 ilhóses em cada lado do boné, para respiro; comprimento da Aba, medido na parte central: 6,5 cm e na Largura da Aba: 17 cm; e que seja extremamente maleável, leve e resistente.</t>
  </si>
  <si>
    <t xml:space="preserve">Unidade</t>
  </si>
  <si>
    <t xml:space="preserve">Calça tática na cor preta tipo Rip Stop com as seguintes especificações: Material/tecido: 67% Algodão e 33% Poliéster em Rip Stop; costura dupla; material reforçado; tecido confortável; reforço nos joelhos; fácil de lavar; possui 06 Bolsos, sendo 02 Traseiros, 02 Laterais e 02 Frontais.</t>
  </si>
  <si>
    <t xml:space="preserve">Camisa tática na cor preta de manga curta tipo Ripstop com as seguintes especificações: Material/tecido: 67% Algodão e 33% Poliéster em Rip Stop; costura dupla; material reforçado; tecido confortável, fechamento com botão; martingali nos ombros; velcro acima do bolso direito; dois bolsos frontais superiores com lapela; bolso esquerdo com abertura para entrada de caneta; costa lisa sem recortes para aplicação de bordado ou estampa.</t>
  </si>
  <si>
    <t xml:space="preserve">Capa de chuva com emblema da empresa com as seguintes especificações: Confeccionada em Nylon emborrachado impermeável; Capuz com regulagem através de cordão com travador; possui 10 pares de botões de pressão, sendo cada botão possui um lado macho e outra fêmea; Possui dois bolsos tipo envelope medindo 120 mm x 130 mm, com fechamento através de botões; Sutache para identificação acima do bolso direito; Nos ombros contém duas lapelas medindo 120 mm x 50 mm para fixação de platinas com fechamento através de botões.</t>
  </si>
  <si>
    <t xml:space="preserve">Cinto de nylon: na cor preta com as seguintes especificações: material do cinto em Nylon; comprimento 125 cm; largura 5.5 cm; material da fivela Polímero; feche de encaixe seguro e rápido; ajustável para qualquer cintura; modelo Padrão N.A.</t>
  </si>
  <si>
    <t xml:space="preserve">Crachá de PVC completo com cordão personalizado com o emblema da empresa, com as seguintes especificações: Cordão com 2 cm de largura impressão colorida frente e verso podendo ser com mosquete ou prendedor jacaré; Crachá em pvc de 1mm com laminação fosca anti reflexo; Impressão no crachá frente e verso com as seguintes dimensões: 9 x 6 cm, sendo Altura: 9.00 cm e Largura: 6.00 cm.</t>
  </si>
  <si>
    <t xml:space="preserve">Jaqueta de Frio ou Japona tipo Rip Stop na cor preta com as seguintes especificações: confeccionado em tecido Rip Stop Profissional; Forro interno em tecido 100% Poliéster; 4 bolsos frontais com tampa; fechamento com zíper e botões; com touca que pode ser ocultada em um compartimento especial; e cordão que impede a entrada de vento pela parte inferior da japona.</t>
  </si>
  <si>
    <t xml:space="preserve">Meia do tipo militar na cor preta com as seguintes especificações: Ideal para usar em calçado bota tipo coturno; Composição: 52,64% Algodão / 46% Poliamida / 1,36% Elastodieno; Constituída de perna, calcanhar e pé; tamanho único.</t>
  </si>
  <si>
    <t xml:space="preserve">Valor Total por mês / Empregado</t>
  </si>
  <si>
    <t xml:space="preserve">Valor Total por mês / Posto</t>
  </si>
  <si>
    <t xml:space="preserve">Preço de Referência Materiais de Apoio POR EMPREGADO / POSTO</t>
  </si>
  <si>
    <t xml:space="preserve">Valor Unitário Esttimado</t>
  </si>
  <si>
    <t xml:space="preserve">Vida Ùtil (Meses)</t>
  </si>
  <si>
    <t xml:space="preserve">E = (C / D) / 8</t>
  </si>
  <si>
    <t xml:space="preserve">Algemas: Algema, material: aço carbono aisi 1020, tratamento superficial: niquelado, apl­icação: pulso, características adicionais: com dobradiça, trava e porta algemas</t>
  </si>
  <si>
    <t xml:space="preserve">Compartilhado</t>
  </si>
  <si>
    <t xml:space="preserve">Apito com cordão: Apito, material: metal ou plástico; aplicação: vigia, tamanho: médio, características adicionais: com cordão</t>
  </si>
  <si>
    <t xml:space="preserve">Cassetete. material: polímero; comprimento: aproximadamente 58 cm; tipo: tonfa; formato: anatômico; características adicionais: cor preta, cabo sulcos transversais toda extensão</t>
  </si>
  <si>
    <t xml:space="preserve">Capa e Colete a prova de balas com as seguintes especificações: Colete balístico com NÍVEL DE PROTEÇÃO: Nível de proteção II. Colete Multiameaça para uso policial Nível II, confeccionado em material leve e flexível em tecido de Aramida, para proteção simultânea contra-ataques de objetos e ou instrumentos pontiagudos (SPIKE), com energia de impacto E1 igual a 33 Joules + 0,60, e E2 igual a 50 Joules.</t>
  </si>
  <si>
    <t xml:space="preserve">Cinto tático com coldre, porta tonfa, baleiro e porta lanterna. Com regulagem com velcro. Em tecido Rip-stop extra forte. Confeccionado com material durável, de alta resistência, com excelente acabamento na cor preta. O cinto deverá ser novo, de primeiro uso.</t>
  </si>
  <si>
    <t xml:space="preserve">Lanterna LED tática profissional com as seguintes especificações: Multifunção inteligente: acendimento sempre no modo de alta intensidade; 300 lumens; 2 horas de autonomia; Resistente à água (IPX6); Foco regulável com a função zoom; 5 funções com multifunção inteligente; Compacta; LED Cree XML2 U2 para uso profissional; Acionamento traseiro multifunção: alta, baixa, velada, estrobo e S.O.S; Empunhadura ergonômica com textura antiderrapante e clip tático; Design tático compacto, em alumínio aeroespacial; Recarregável, incluindo bateria 18650</t>
  </si>
  <si>
    <t xml:space="preserve">Rádio de comunicação. Rádio comunicador UHF/VHF, bivolt, com entrada para fones de ouvido/microfone e com bateria recarregável. Área de cobertura de no mínimo 4km; Acessórios: carregador rápido bivolt, clipe cinto, fone ouvido.</t>
  </si>
  <si>
    <t xml:space="preserve">Revólver calibre 38: comprimento do cano de 5 a 6 Polegadas; capacidade de 6 a 7 tiros</t>
  </si>
  <si>
    <r>
      <rPr>
        <b val="true"/>
        <sz val="9"/>
        <color rgb="FF000000"/>
        <rFont val="Arial"/>
        <family val="2"/>
        <charset val="1"/>
      </rPr>
      <t xml:space="preserve">Preço de Referência Equipamentos de Proteção Individual POR EMPREGADO / POSTO </t>
    </r>
    <r>
      <rPr>
        <b val="true"/>
        <sz val="9"/>
        <color rgb="FFFFFFFF"/>
        <rFont val="Arial"/>
        <family val="2"/>
        <charset val="1"/>
      </rPr>
      <t xml:space="preserve">(Apenas Diurno e Noturno Motorizados)</t>
    </r>
  </si>
  <si>
    <t xml:space="preserve">E = (C / D) / 4</t>
  </si>
  <si>
    <t xml:space="preserve">Capacete para motociclista, número 60, com forro antialérgico em espuma, casco em ABS e isopor, com entradas de ar para ventilação, viseira em policarbonato, cinta jugular com fecho micrométrico, dentro das normas ABNT / INMETRO comprovada através de selo fixado no próprio acessório.</t>
  </si>
  <si>
    <t xml:space="preserve">Luva de proteção para motociclista, tamanho G, com proteção extra no dorso e na palma, interior em tecido acolchoado, fechamento em velcro.</t>
  </si>
  <si>
    <t xml:space="preserve">Caneleira para motociclista com joelheira, material do casco rígido e de alta resistência, interior de tecido perfurado macio, ajuste ergonômico curvo e fixação através de cintas na parte superior e inferior de cada peça.</t>
  </si>
  <si>
    <t xml:space="preserve">Valor Total por mês / Empregado: Itens 10 até 17 (Posto Não Motorizado)</t>
  </si>
  <si>
    <t xml:space="preserve">Valor Total por mês / Posto Não Motorizado</t>
  </si>
  <si>
    <t xml:space="preserve">Valor Total por Mês / Por Empregado: Itens 10 até 20 (Posto Motorizado)</t>
  </si>
  <si>
    <t xml:space="preserve">Valor Total por Mês / Por Posto Motorizado</t>
  </si>
  <si>
    <t xml:space="preserve">FLORESTA</t>
  </si>
  <si>
    <t xml:space="preserve">Preço de Referência Materiais de Consumo POR EMPREGADO / POSTO</t>
  </si>
  <si>
    <t xml:space="preserve">Caneta esferográfica na cor azul ou preta</t>
  </si>
  <si>
    <t xml:space="preserve">Livro de ocorrências. Livro tipo atas em margens. Folhas numeradas tipograficamente e acabamento em capa dura. Dimensão 21,10cm x 30,80cm</t>
  </si>
  <si>
    <t xml:space="preserve">Munição calibre 38. Projétil munição arma fogo, material: chumbo, calibre: .38, tipo: ogival, peso: 158 g, aplicação: revólver, calibre .38 especial</t>
  </si>
  <si>
    <r>
      <rPr>
        <b val="true"/>
        <sz val="9"/>
        <color rgb="FF000000"/>
        <rFont val="Arial"/>
        <family val="2"/>
        <charset val="1"/>
      </rPr>
      <t xml:space="preserve">Preço de Referência Materiais de Consumo POR EMPREGADO / POSTO </t>
    </r>
    <r>
      <rPr>
        <b val="true"/>
        <sz val="9"/>
        <color rgb="FFFFFFFF"/>
        <rFont val="Arial"/>
        <family val="2"/>
        <charset val="1"/>
      </rPr>
      <t xml:space="preserve">(Apenas Diurno e Noturno Motorizados)</t>
    </r>
  </si>
  <si>
    <t xml:space="preserve">Combustível para abastecimento da motocicleta, serão realizadas 6 (seis) rondas diurnas e 3 (três) rondas noturnas, percorrendo o perímetro da Escola Fazenda, onde, em cada ronda, será percorrida uma distância aproximada de 8,3 km.</t>
  </si>
  <si>
    <t xml:space="preserve">Litros</t>
  </si>
  <si>
    <t xml:space="preserve">Valor Total por mês / Empregado: Itens 21 até 23 (Posto Não Motorizado)</t>
  </si>
  <si>
    <t xml:space="preserve">Valor Total por Mês / Por Empregado: Itens 21 até 24 (Posto Motorizado)</t>
  </si>
  <si>
    <t xml:space="preserve">Preço de Referência Equipamentos Diversos POR EMPREGADO / POSTO</t>
  </si>
  <si>
    <t xml:space="preserve">Motocicleta nova com as seguintes especificações: cilindrada mínima 160 cc, tipo Bros, Crosser ou similar, bem como combustível de acordo com a memória de cálculo abaixo:
Serão realizadas 6 (seis) rondas diurnas e 3 (três) rondas noturnas, percorrendo o perímetro da Escola Fazenda, onde, em cada ronda, será percorrida uma distância aproximada de 8,3 km.
Assim sendo, teremos, aproximadamente, 49.6 km percorridos por dia nas rondas diurnas e 24,8 nas rondas noturnas, totalizando 74,4 km por dia e 2.232 km por mês (30 dias).
</t>
  </si>
  <si>
    <t xml:space="preserve">Considerações relativas aos parâmetros utilizados para efeito de cálculo da depreciação dos itens previstos para contratação deste serviço </t>
  </si>
  <si>
    <t xml:space="preserve">A depreciação de uma máquina deve obedecer o que é determinado pela Secretaria da Receita Federal, no artigo 305 do RIR/99, que estipula o prazo de 10 anos para depreciação de máquinas e equipamentos, 5 anos para veículos, 10 anos para móveis e utensílios e 25 anos para os imóveis. Estas normas descritas são sugeridas pela SRF, mas não obrigatoriamente é necessário utilizar esta tabela para cálculo da depreciação dos bens em uma empresa, principalmente se ela for do Simples Nacional ou Lucro Presumido.
A informação da vida útil, se tira geralmente do catálogo do fabricante ou de experiências passadas da construtora. A vida útil depende do tipo de equipamento, das condições de trabalho e da qualidade da manutenção.
A Receita Federal estabelece limites para a vida útil de cada tipo de máquina. Pode-se depreciar em menos tempo, porém não em mais tempo.
Diante do exposto, utilizaremos como parâmetro a Instrução Normativa RFB nº: 1700, de 14 de março de 2017, ANEXO III - TAXAS ANUAIS DE
DEPRECIAÇÃO.
</t>
  </si>
  <si>
    <t xml:space="preserve">QUADRO RESUMO DAS PLANILHAS - ESTIMATIVA DE CONTRATAÇÃO</t>
  </si>
  <si>
    <t xml:space="preserve"> DESCRIÇÃO/
ESPECIFICAÇÃO </t>
  </si>
  <si>
    <t xml:space="preserve">Quant.</t>
  </si>
  <si>
    <t xml:space="preserve">VALOR UNITÁRIO DO POSTO</t>
  </si>
  <si>
    <t xml:space="preserve">VALOR ANUAL DO POSTO</t>
  </si>
  <si>
    <t xml:space="preserve">VALOR TOTAL MENSAL</t>
  </si>
  <si>
    <t xml:space="preserve">VALOR TOTAL ANUAL</t>
  </si>
</sst>
</file>

<file path=xl/styles.xml><?xml version="1.0" encoding="utf-8"?>
<styleSheet xmlns="http://schemas.openxmlformats.org/spreadsheetml/2006/main">
  <numFmts count="17">
    <numFmt numFmtId="164" formatCode="General"/>
    <numFmt numFmtId="165" formatCode="#,##0.00"/>
    <numFmt numFmtId="166" formatCode="d/m/yyyy"/>
    <numFmt numFmtId="167" formatCode="General"/>
    <numFmt numFmtId="168" formatCode="_-&quot;R$ &quot;* #,##0.00_-;&quot;-R$ &quot;* #,##0.00_-;_-&quot;R$ &quot;* \-??_-;_-@_-"/>
    <numFmt numFmtId="169" formatCode="0%"/>
    <numFmt numFmtId="170" formatCode="0.00%"/>
    <numFmt numFmtId="171" formatCode="0.00"/>
    <numFmt numFmtId="172" formatCode="[$R$-416]\ #,##0.00;[RED]\-[$R$-416]\ #,##0.00"/>
    <numFmt numFmtId="173" formatCode="0.0000"/>
    <numFmt numFmtId="174" formatCode="0.000"/>
    <numFmt numFmtId="175" formatCode="0"/>
    <numFmt numFmtId="176" formatCode="_-* #,##0.00_-;\-* #,##0.00_-;_-* \-??_-;_-@_-"/>
    <numFmt numFmtId="177" formatCode="#,##0.00000"/>
    <numFmt numFmtId="178" formatCode="#,##0"/>
    <numFmt numFmtId="179" formatCode="_(&quot;R$ &quot;* #,##0.00_);_(&quot;R$ &quot;* \(#,##0.00\);_(&quot;R$ &quot;* \-??_);_(@_)"/>
    <numFmt numFmtId="180" formatCode="&quot;R$ &quot;#,##0.00;[RED]&quot;-R$ &quot;#,##0.00"/>
  </numFmts>
  <fonts count="20">
    <font>
      <sz val="11"/>
      <color rgb="FF000000"/>
      <name val="Arial"/>
      <family val="2"/>
      <charset val="1"/>
    </font>
    <font>
      <sz val="10"/>
      <name val="Arial"/>
      <family val="0"/>
    </font>
    <font>
      <sz val="10"/>
      <name val="Arial"/>
      <family val="0"/>
    </font>
    <font>
      <sz val="10"/>
      <name val="Arial"/>
      <family val="0"/>
    </font>
    <font>
      <sz val="11"/>
      <color rgb="FF000000"/>
      <name val="Calibri"/>
      <family val="2"/>
      <charset val="1"/>
    </font>
    <font>
      <b val="true"/>
      <sz val="10"/>
      <color rgb="FF000000"/>
      <name val="Arial"/>
      <family val="2"/>
      <charset val="1"/>
    </font>
    <font>
      <sz val="10"/>
      <color rgb="FF000000"/>
      <name val="Arial"/>
      <family val="2"/>
      <charset val="1"/>
    </font>
    <font>
      <strike val="true"/>
      <sz val="10"/>
      <color rgb="FF000000"/>
      <name val="Arial"/>
      <family val="2"/>
      <charset val="1"/>
    </font>
    <font>
      <sz val="10"/>
      <name val="Arial"/>
      <family val="2"/>
      <charset val="1"/>
    </font>
    <font>
      <b val="true"/>
      <sz val="10"/>
      <name val="Arial"/>
      <family val="2"/>
      <charset val="1"/>
    </font>
    <font>
      <sz val="10"/>
      <name val="Times New Roman"/>
      <family val="1"/>
      <charset val="1"/>
    </font>
    <font>
      <sz val="10"/>
      <color rgb="FF000000"/>
      <name val="Times New Roman"/>
      <family val="1"/>
      <charset val="1"/>
    </font>
    <font>
      <sz val="10"/>
      <color rgb="FF993300"/>
      <name val="Arial"/>
      <family val="2"/>
      <charset val="1"/>
    </font>
    <font>
      <sz val="10"/>
      <color rgb="FFFFFFFF"/>
      <name val="Arial"/>
      <family val="2"/>
      <charset val="1"/>
    </font>
    <font>
      <b val="true"/>
      <sz val="9"/>
      <color rgb="FF000000"/>
      <name val="Arial"/>
      <family val="2"/>
      <charset val="1"/>
    </font>
    <font>
      <sz val="9"/>
      <color rgb="FF000000"/>
      <name val="Arial"/>
      <family val="2"/>
      <charset val="1"/>
    </font>
    <font>
      <b val="true"/>
      <sz val="9"/>
      <color rgb="FFFFFFFF"/>
      <name val="Arial"/>
      <family val="2"/>
      <charset val="1"/>
    </font>
    <font>
      <b val="true"/>
      <sz val="14"/>
      <color rgb="FF000000"/>
      <name val="Calibri"/>
      <family val="2"/>
      <charset val="1"/>
    </font>
    <font>
      <b val="true"/>
      <sz val="11"/>
      <color rgb="FF000000"/>
      <name val="Calibri"/>
      <family val="2"/>
      <charset val="1"/>
    </font>
    <font>
      <b val="true"/>
      <sz val="11"/>
      <color rgb="FFFF0000"/>
      <name val="Calibri"/>
      <family val="2"/>
      <charset val="1"/>
    </font>
  </fonts>
  <fills count="14">
    <fill>
      <patternFill patternType="none"/>
    </fill>
    <fill>
      <patternFill patternType="gray125"/>
    </fill>
    <fill>
      <patternFill patternType="solid">
        <fgColor rgb="FFCCCCFF"/>
        <bgColor rgb="FFB4C7E7"/>
      </patternFill>
    </fill>
    <fill>
      <patternFill patternType="solid">
        <fgColor rgb="FFC0C0C0"/>
        <bgColor rgb="FFB4C7E7"/>
      </patternFill>
    </fill>
    <fill>
      <patternFill patternType="solid">
        <fgColor rgb="FFCCFFCC"/>
        <bgColor rgb="FFCCFFFF"/>
      </patternFill>
    </fill>
    <fill>
      <patternFill patternType="solid">
        <fgColor rgb="FFFFFFFF"/>
        <bgColor rgb="FFFFFFCC"/>
      </patternFill>
    </fill>
    <fill>
      <patternFill patternType="solid">
        <fgColor rgb="FF00B0F0"/>
        <bgColor rgb="FF008080"/>
      </patternFill>
    </fill>
    <fill>
      <patternFill patternType="solid">
        <fgColor rgb="FFB4C7E7"/>
        <bgColor rgb="FFC0C0C0"/>
      </patternFill>
    </fill>
    <fill>
      <patternFill patternType="solid">
        <fgColor rgb="FFFF9933"/>
        <bgColor rgb="FFFF8080"/>
      </patternFill>
    </fill>
    <fill>
      <patternFill patternType="solid">
        <fgColor rgb="FF66FF99"/>
        <bgColor rgb="FFCCFFCC"/>
      </patternFill>
    </fill>
    <fill>
      <patternFill patternType="solid">
        <fgColor rgb="FFFFFFCC"/>
        <bgColor rgb="FFFFFFFF"/>
      </patternFill>
    </fill>
    <fill>
      <patternFill patternType="solid">
        <fgColor rgb="FFFFFF00"/>
        <bgColor rgb="FFFFFF00"/>
      </patternFill>
    </fill>
    <fill>
      <patternFill patternType="solid">
        <fgColor rgb="FFCCFFFF"/>
        <bgColor rgb="FFCCFFFF"/>
      </patternFill>
    </fill>
    <fill>
      <patternFill patternType="solid">
        <fgColor rgb="FF99CCFF"/>
        <bgColor rgb="FFB4C7E7"/>
      </patternFill>
    </fill>
  </fills>
  <borders count="32">
    <border diagonalUp="false" diagonalDown="false">
      <left/>
      <right/>
      <top/>
      <bottom/>
      <diagonal/>
    </border>
    <border diagonalUp="false" diagonalDown="false">
      <left style="hair"/>
      <right style="hair"/>
      <top style="hair"/>
      <bottom style="hair"/>
      <diagonal/>
    </border>
    <border diagonalUp="false" diagonalDown="false">
      <left style="hair">
        <color rgb="FF003300"/>
      </left>
      <right style="hair">
        <color rgb="FF003300"/>
      </right>
      <top style="hair"/>
      <bottom style="hair"/>
      <diagonal/>
    </border>
    <border diagonalUp="false" diagonalDown="false">
      <left/>
      <right/>
      <top style="hair"/>
      <bottom/>
      <diagonal/>
    </border>
    <border diagonalUp="false" diagonalDown="false">
      <left style="hair">
        <color rgb="FF003300"/>
      </left>
      <right style="hair">
        <color rgb="FF003300"/>
      </right>
      <top style="hair">
        <color rgb="FF003300"/>
      </top>
      <bottom style="hair">
        <color rgb="FF003300"/>
      </bottom>
      <diagonal/>
    </border>
    <border diagonalUp="false" diagonalDown="false">
      <left style="hair">
        <color rgb="FF003300"/>
      </left>
      <right style="hair"/>
      <top style="hair">
        <color rgb="FF003300"/>
      </top>
      <bottom style="hair">
        <color rgb="FF003300"/>
      </bottom>
      <diagonal/>
    </border>
    <border diagonalUp="false" diagonalDown="false">
      <left style="hair">
        <color rgb="FF003300"/>
      </left>
      <right style="hair">
        <color rgb="FF003300"/>
      </right>
      <top style="hair">
        <color rgb="FF003300"/>
      </top>
      <bottom style="hair"/>
      <diagonal/>
    </border>
    <border diagonalUp="false" diagonalDown="false">
      <left style="hair">
        <color rgb="FF003300"/>
      </left>
      <right style="hair">
        <color rgb="FF003300"/>
      </right>
      <top style="hair"/>
      <bottom style="hair">
        <color rgb="FF003300"/>
      </bottom>
      <diagonal/>
    </border>
    <border diagonalUp="false" diagonalDown="false">
      <left/>
      <right/>
      <top style="hair">
        <color rgb="FF003300"/>
      </top>
      <bottom/>
      <diagonal/>
    </border>
    <border diagonalUp="false" diagonalDown="false">
      <left/>
      <right/>
      <top/>
      <bottom style="hair"/>
      <diagonal/>
    </border>
    <border diagonalUp="false" diagonalDown="false">
      <left style="hair">
        <color rgb="FF003300"/>
      </left>
      <right style="hair">
        <color rgb="FF003300"/>
      </right>
      <top/>
      <bottom style="hair">
        <color rgb="FF003300"/>
      </bottom>
      <diagonal/>
    </border>
    <border diagonalUp="false" diagonalDown="false">
      <left style="hair">
        <color rgb="FF003300"/>
      </left>
      <right/>
      <top/>
      <bottom style="hair">
        <color rgb="FF003300"/>
      </bottom>
      <diagonal/>
    </border>
    <border diagonalUp="false" diagonalDown="false">
      <left style="hair">
        <color rgb="FF003300"/>
      </left>
      <right/>
      <top style="hair">
        <color rgb="FF003300"/>
      </top>
      <bottom style="hair">
        <color rgb="FF003300"/>
      </bottom>
      <diagonal/>
    </border>
    <border diagonalUp="false" diagonalDown="false">
      <left/>
      <right style="hair">
        <color rgb="FF003300"/>
      </right>
      <top style="hair">
        <color rgb="FF003300"/>
      </top>
      <bottom style="hair">
        <color rgb="FF003300"/>
      </bottom>
      <diagonal/>
    </border>
    <border diagonalUp="false" diagonalDown="false">
      <left style="hair"/>
      <right style="hair">
        <color rgb="FF003300"/>
      </right>
      <top style="hair">
        <color rgb="FF003300"/>
      </top>
      <bottom style="hair">
        <color rgb="FF003300"/>
      </bottom>
      <diagonal/>
    </border>
    <border diagonalUp="false" diagonalDown="false">
      <left/>
      <right/>
      <top/>
      <bottom style="hair">
        <color rgb="FF003300"/>
      </bottom>
      <diagonal/>
    </border>
    <border diagonalUp="false" diagonalDown="false">
      <left style="hair">
        <color rgb="FF003300"/>
      </left>
      <right style="hair">
        <color rgb="FF003300"/>
      </right>
      <top style="hair">
        <color rgb="FF003300"/>
      </top>
      <bottom/>
      <diagonal/>
    </border>
    <border diagonalUp="false" diagonalDown="false">
      <left/>
      <right/>
      <top style="hair"/>
      <bottom style="hair">
        <color rgb="FF003300"/>
      </bottom>
      <diagonal/>
    </border>
    <border diagonalUp="false" diagonalDown="false">
      <left style="hair"/>
      <right style="hair"/>
      <top style="hair">
        <color rgb="FF003300"/>
      </top>
      <bottom style="hair">
        <color rgb="FF003300"/>
      </bottom>
      <diagonal/>
    </border>
    <border diagonalUp="false" diagonalDown="false">
      <left style="hair">
        <color rgb="FF003300"/>
      </left>
      <right style="hair"/>
      <top/>
      <bottom style="hair"/>
      <diagonal/>
    </border>
    <border diagonalUp="false" diagonalDown="false">
      <left style="hair"/>
      <right style="hair"/>
      <top style="hair">
        <color rgb="FF003300"/>
      </top>
      <bottom style="hair"/>
      <diagonal/>
    </border>
    <border diagonalUp="false" diagonalDown="false">
      <left style="hair"/>
      <right style="hair"/>
      <top/>
      <bottom style="hair"/>
      <diagonal/>
    </border>
    <border diagonalUp="false" diagonalDown="false">
      <left style="hair"/>
      <right style="hair">
        <color rgb="FF003300"/>
      </right>
      <top/>
      <bottom style="hair"/>
      <diagonal/>
    </border>
    <border diagonalUp="false" diagonalDown="false">
      <left style="hair">
        <color rgb="FF003300"/>
      </left>
      <right style="hair"/>
      <top style="hair"/>
      <bottom style="hair"/>
      <diagonal/>
    </border>
    <border diagonalUp="false" diagonalDown="false">
      <left style="hair"/>
      <right style="hair">
        <color rgb="FF003300"/>
      </right>
      <top style="hair"/>
      <bottom style="hair"/>
      <diagonal/>
    </border>
    <border diagonalUp="false" diagonalDown="false">
      <left style="hair"/>
      <right style="hair"/>
      <top style="hair"/>
      <bottom style="hair">
        <color rgb="FF003300"/>
      </bottom>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8" fontId="8"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169" fontId="8"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cellStyleXfs>
  <cellXfs count="24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center" textRotation="0" wrapText="false" indent="0" shrinkToFit="false"/>
      <protection locked="true" hidden="false"/>
    </xf>
    <xf numFmtId="165"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bottom" textRotation="0" wrapText="false" indent="0" shrinkToFit="false"/>
      <protection locked="true" hidden="false"/>
    </xf>
    <xf numFmtId="164" fontId="6" fillId="2" borderId="1" xfId="0" applyFont="true" applyBorder="true" applyAlignment="false" applyProtection="false">
      <alignment horizontal="general" vertical="bottom" textRotation="0" wrapText="false" indent="0" shrinkToFit="false"/>
      <protection locked="true" hidden="false"/>
    </xf>
    <xf numFmtId="164" fontId="6" fillId="0" borderId="2" xfId="0" applyFont="true" applyBorder="true" applyAlignment="true" applyProtection="false">
      <alignment horizontal="left" vertical="center" textRotation="0" wrapText="true" indent="0" shrinkToFit="false"/>
      <protection locked="true" hidden="false"/>
    </xf>
    <xf numFmtId="164" fontId="7" fillId="0" borderId="1" xfId="0" applyFont="true" applyBorder="true" applyAlignment="true" applyProtection="false">
      <alignment horizontal="left" vertical="center"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left" vertical="top" textRotation="0" wrapText="true" indent="0" shrinkToFit="false"/>
      <protection locked="true" hidden="false"/>
    </xf>
    <xf numFmtId="164" fontId="5" fillId="0" borderId="0" xfId="0" applyFont="true" applyBorder="false" applyAlignment="true" applyProtection="false">
      <alignment horizontal="center" vertical="center" textRotation="0" wrapText="false" indent="0" shrinkToFit="false"/>
      <protection locked="true" hidden="false"/>
    </xf>
    <xf numFmtId="164" fontId="6" fillId="0" borderId="4" xfId="0" applyFont="true" applyBorder="true" applyAlignment="true" applyProtection="false">
      <alignment horizontal="center" vertical="center" textRotation="0" wrapText="true" indent="0" shrinkToFit="false"/>
      <protection locked="true" hidden="false"/>
    </xf>
    <xf numFmtId="164" fontId="6" fillId="0" borderId="5" xfId="0" applyFont="true" applyBorder="true" applyAlignment="true" applyProtection="false">
      <alignment horizontal="left" vertical="center" textRotation="0" wrapText="true" indent="0" shrinkToFit="false"/>
      <protection locked="true" hidden="false"/>
    </xf>
    <xf numFmtId="166" fontId="5"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false" indent="0" shrinkToFit="false"/>
      <protection locked="true" hidden="false"/>
    </xf>
    <xf numFmtId="164" fontId="6" fillId="0" borderId="6" xfId="0" applyFont="true" applyBorder="true" applyAlignment="true" applyProtection="false">
      <alignment horizontal="left" vertical="center" textRotation="0" wrapText="true" indent="0" shrinkToFit="false"/>
      <protection locked="true" hidden="false"/>
    </xf>
    <xf numFmtId="164" fontId="5" fillId="0" borderId="2" xfId="0" applyFont="true" applyBorder="true" applyAlignment="true" applyProtection="false">
      <alignment horizontal="center" vertical="center" textRotation="0" wrapText="true" indent="0" shrinkToFit="false"/>
      <protection locked="true" hidden="false"/>
    </xf>
    <xf numFmtId="164" fontId="5" fillId="3" borderId="4" xfId="0" applyFont="true" applyBorder="true" applyAlignment="true" applyProtection="false">
      <alignment horizontal="center" vertical="center" textRotation="0" wrapText="true" indent="0" shrinkToFit="false"/>
      <protection locked="true" hidden="false"/>
    </xf>
    <xf numFmtId="164" fontId="5" fillId="3" borderId="7" xfId="0" applyFont="true" applyBorder="true" applyAlignment="true" applyProtection="false">
      <alignment horizontal="center" vertical="center" textRotation="0" wrapText="true" indent="0" shrinkToFit="false"/>
      <protection locked="true" hidden="false"/>
    </xf>
    <xf numFmtId="164" fontId="6" fillId="0" borderId="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justify" vertical="bottom" textRotation="0" wrapText="true" indent="0" shrinkToFit="false"/>
      <protection locked="true" hidden="false"/>
    </xf>
    <xf numFmtId="164" fontId="6" fillId="0" borderId="9" xfId="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true" applyProtection="false">
      <alignment horizontal="center" vertical="bottom" textRotation="0" wrapText="true" indent="0" shrinkToFit="false"/>
      <protection locked="true" hidden="false"/>
    </xf>
    <xf numFmtId="164" fontId="5" fillId="2" borderId="1" xfId="0" applyFont="true" applyBorder="tru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5" fillId="3" borderId="1" xfId="0" applyFont="true" applyBorder="true" applyAlignment="true" applyProtection="false">
      <alignment horizontal="left" vertical="center" textRotation="0" wrapText="true" indent="0" shrinkToFit="false"/>
      <protection locked="true" hidden="false"/>
    </xf>
    <xf numFmtId="164" fontId="6" fillId="0" borderId="1"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left" vertical="center" textRotation="0" wrapText="true" indent="0" shrinkToFit="false"/>
      <protection locked="true" hidden="false"/>
    </xf>
    <xf numFmtId="167" fontId="6" fillId="0" borderId="1" xfId="0" applyFont="true" applyBorder="true" applyAlignment="true" applyProtection="false">
      <alignment horizontal="center" vertical="center" textRotation="0" wrapText="true" indent="0" shrinkToFit="false"/>
      <protection locked="true" hidden="false"/>
    </xf>
    <xf numFmtId="164" fontId="8" fillId="0" borderId="1" xfId="0" applyFont="true" applyBorder="true" applyAlignment="true" applyProtection="false">
      <alignment horizontal="center" vertical="center" textRotation="0" wrapText="true" indent="0" shrinkToFit="false"/>
      <protection locked="true" hidden="false"/>
    </xf>
    <xf numFmtId="168" fontId="8" fillId="0" borderId="1" xfId="17" applyFont="true" applyBorder="true" applyAlignment="true" applyProtection="true">
      <alignment horizontal="center" vertical="center" textRotation="0" wrapText="true" indent="0" shrinkToFit="false"/>
      <protection locked="true" hidden="false"/>
    </xf>
    <xf numFmtId="166" fontId="6" fillId="0" borderId="1"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66" fontId="6" fillId="0"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general" vertical="center" textRotation="0" wrapText="true" indent="0" shrinkToFit="false"/>
      <protection locked="true" hidden="false"/>
    </xf>
    <xf numFmtId="164" fontId="6" fillId="0" borderId="9" xfId="0" applyFont="true" applyBorder="tru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left" vertical="bottom" textRotation="0" wrapText="false" indent="0" shrinkToFit="false"/>
      <protection locked="true" hidden="false"/>
    </xf>
    <xf numFmtId="164" fontId="6" fillId="0" borderId="10" xfId="0" applyFont="true" applyBorder="true" applyAlignment="true" applyProtection="false">
      <alignment horizontal="center" vertical="top" textRotation="0" wrapText="true" indent="0" shrinkToFit="false"/>
      <protection locked="true" hidden="false"/>
    </xf>
    <xf numFmtId="164" fontId="6" fillId="0" borderId="4" xfId="0" applyFont="true" applyBorder="true" applyAlignment="true" applyProtection="false">
      <alignment horizontal="left" vertical="bottom" textRotation="0" wrapText="true" indent="0" shrinkToFit="false"/>
      <protection locked="true" hidden="false"/>
    </xf>
    <xf numFmtId="168" fontId="8" fillId="0" borderId="4" xfId="17" applyFont="true" applyBorder="true" applyAlignment="true" applyProtection="true">
      <alignment horizontal="right" vertical="bottom" textRotation="0" wrapText="true" indent="0" shrinkToFit="false"/>
      <protection locked="true" hidden="false"/>
    </xf>
    <xf numFmtId="164" fontId="6" fillId="0" borderId="11" xfId="0" applyFont="true" applyBorder="true" applyAlignment="true" applyProtection="false">
      <alignment horizontal="center" vertical="top" textRotation="0" wrapText="true" indent="0" shrinkToFit="false"/>
      <protection locked="true" hidden="false"/>
    </xf>
    <xf numFmtId="169" fontId="6" fillId="0" borderId="12" xfId="0" applyFont="true" applyBorder="true" applyAlignment="true" applyProtection="false">
      <alignment horizontal="center" vertical="bottom" textRotation="0" wrapText="true" indent="0" shrinkToFit="false"/>
      <protection locked="true" hidden="false"/>
    </xf>
    <xf numFmtId="168" fontId="8" fillId="0" borderId="13" xfId="17" applyFont="true" applyBorder="true" applyAlignment="true" applyProtection="true">
      <alignment horizontal="center" vertical="bottom" textRotation="0" wrapText="true" indent="0" shrinkToFit="false"/>
      <protection locked="true" hidden="false"/>
    </xf>
    <xf numFmtId="164" fontId="5" fillId="3" borderId="5" xfId="0" applyFont="true" applyBorder="true" applyAlignment="true" applyProtection="false">
      <alignment horizontal="center" vertical="center" textRotation="0" wrapText="true" indent="0" shrinkToFit="false"/>
      <protection locked="true" hidden="false"/>
    </xf>
    <xf numFmtId="168" fontId="9" fillId="3" borderId="14" xfId="17" applyFont="true" applyBorder="true" applyAlignment="true" applyProtection="true">
      <alignment horizontal="right" vertical="top" textRotation="0" wrapText="true" indent="0" shrinkToFit="false"/>
      <protection locked="true" hidden="false"/>
    </xf>
    <xf numFmtId="164" fontId="6" fillId="0" borderId="0" xfId="0" applyFont="true" applyBorder="true" applyAlignment="true" applyProtection="false">
      <alignment horizontal="justify" vertical="center" textRotation="0" wrapText="true" indent="0" shrinkToFit="false"/>
      <protection locked="true" hidden="false"/>
    </xf>
    <xf numFmtId="164" fontId="5" fillId="2" borderId="1" xfId="0" applyFont="true" applyBorder="true" applyAlignment="true" applyProtection="false">
      <alignment horizontal="left" vertical="center" textRotation="0" wrapText="false" indent="0" shrinkToFit="false"/>
      <protection locked="true" hidden="false"/>
    </xf>
    <xf numFmtId="164" fontId="5" fillId="0" borderId="0" xfId="0" applyFont="true" applyBorder="true" applyAlignment="true" applyProtection="false">
      <alignment horizontal="left" vertical="center" textRotation="0" wrapText="true" indent="0" shrinkToFit="false"/>
      <protection locked="true" hidden="false"/>
    </xf>
    <xf numFmtId="164" fontId="6" fillId="0" borderId="15" xfId="0" applyFont="true" applyBorder="true" applyAlignment="false" applyProtection="false">
      <alignment horizontal="general" vertical="bottom" textRotation="0" wrapText="false" indent="0" shrinkToFit="false"/>
      <protection locked="true" hidden="false"/>
    </xf>
    <xf numFmtId="164" fontId="5" fillId="4" borderId="4" xfId="0" applyFont="true" applyBorder="true" applyAlignment="true" applyProtection="false">
      <alignment horizontal="center" vertical="center" textRotation="0" wrapText="true" indent="0" shrinkToFit="false"/>
      <protection locked="true" hidden="false"/>
    </xf>
    <xf numFmtId="164" fontId="6" fillId="0" borderId="10" xfId="0" applyFont="true" applyBorder="true" applyAlignment="true" applyProtection="false">
      <alignment horizontal="center" vertical="center" textRotation="0" wrapText="true" indent="0" shrinkToFit="false"/>
      <protection locked="true" hidden="false"/>
    </xf>
    <xf numFmtId="164" fontId="6" fillId="0" borderId="4" xfId="0" applyFont="true" applyBorder="true" applyAlignment="true" applyProtection="false">
      <alignment horizontal="left" vertical="top" textRotation="0" wrapText="true" indent="0" shrinkToFit="false"/>
      <protection locked="true" hidden="false"/>
    </xf>
    <xf numFmtId="170" fontId="6" fillId="0" borderId="10" xfId="0" applyFont="true" applyBorder="true" applyAlignment="true" applyProtection="false">
      <alignment horizontal="center" vertical="top" textRotation="0" wrapText="true" indent="0" shrinkToFit="false"/>
      <protection locked="true" hidden="false"/>
    </xf>
    <xf numFmtId="171" fontId="6" fillId="0" borderId="10" xfId="0" applyFont="true" applyBorder="true" applyAlignment="true" applyProtection="false">
      <alignment horizontal="right" vertical="top" textRotation="0" wrapText="true" indent="0" shrinkToFit="false"/>
      <protection locked="true" hidden="false"/>
    </xf>
    <xf numFmtId="170" fontId="6" fillId="0" borderId="4" xfId="0" applyFont="true" applyBorder="true" applyAlignment="true" applyProtection="false">
      <alignment horizontal="center" vertical="top" textRotation="0" wrapText="true" indent="0" shrinkToFit="false"/>
      <protection locked="true" hidden="false"/>
    </xf>
    <xf numFmtId="164" fontId="6" fillId="0" borderId="12" xfId="0" applyFont="true" applyBorder="true" applyAlignment="true" applyProtection="false">
      <alignment horizontal="left" vertical="bottom" textRotation="0" wrapText="false" indent="0" shrinkToFit="false"/>
      <protection locked="true" hidden="false"/>
    </xf>
    <xf numFmtId="170" fontId="5" fillId="3" borderId="12" xfId="0" applyFont="true" applyBorder="true" applyAlignment="true" applyProtection="false">
      <alignment horizontal="center" vertical="center" textRotation="0" wrapText="true" indent="0" shrinkToFit="false"/>
      <protection locked="true" hidden="false"/>
    </xf>
    <xf numFmtId="171" fontId="5" fillId="3" borderId="5" xfId="0" applyFont="true" applyBorder="true" applyAlignment="true" applyProtection="false">
      <alignment horizontal="right" vertical="center" textRotation="0" wrapText="true" indent="0" shrinkToFit="false"/>
      <protection locked="true" hidden="false"/>
    </xf>
    <xf numFmtId="164" fontId="6" fillId="0" borderId="8" xfId="0" applyFont="true" applyBorder="true" applyAlignment="true" applyProtection="false">
      <alignment horizontal="justify" vertical="center" textRotation="0" wrapText="true" indent="0" shrinkToFit="false"/>
      <protection locked="true" hidden="false"/>
    </xf>
    <xf numFmtId="164" fontId="5" fillId="0" borderId="9" xfId="0" applyFont="true" applyBorder="true" applyAlignment="true" applyProtection="false">
      <alignment horizontal="left" vertical="center" textRotation="0" wrapText="true" indent="0" shrinkToFit="false"/>
      <protection locked="true" hidden="false"/>
    </xf>
    <xf numFmtId="164" fontId="5" fillId="0" borderId="1" xfId="0" applyFont="true" applyBorder="true" applyAlignment="true" applyProtection="false">
      <alignment horizontal="left" vertical="center" textRotation="0" wrapText="true" indent="0" shrinkToFit="false"/>
      <protection locked="true" hidden="false"/>
    </xf>
    <xf numFmtId="168" fontId="9" fillId="0" borderId="1" xfId="17" applyFont="true" applyBorder="true" applyAlignment="true" applyProtection="true">
      <alignment horizontal="right" vertical="bottom" textRotation="0" wrapText="false" indent="0" shrinkToFit="false"/>
      <protection locked="true" hidden="false"/>
    </xf>
    <xf numFmtId="164" fontId="5" fillId="3" borderId="1" xfId="0" applyFont="true" applyBorder="true" applyAlignment="true" applyProtection="false">
      <alignment horizontal="center" vertical="top" textRotation="0" wrapText="true" indent="0" shrinkToFit="false"/>
      <protection locked="true" hidden="false"/>
    </xf>
    <xf numFmtId="164" fontId="5" fillId="4" borderId="1"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center" vertical="top" textRotation="0" wrapText="true" indent="0" shrinkToFit="false"/>
      <protection locked="true" hidden="false"/>
    </xf>
    <xf numFmtId="164" fontId="6" fillId="0" borderId="1" xfId="0" applyFont="true" applyBorder="true" applyAlignment="true" applyProtection="false">
      <alignment horizontal="left" vertical="bottom" textRotation="0" wrapText="true" indent="0" shrinkToFit="false"/>
      <protection locked="true" hidden="false"/>
    </xf>
    <xf numFmtId="170" fontId="6" fillId="0" borderId="1" xfId="0" applyFont="true" applyBorder="true" applyAlignment="true" applyProtection="false">
      <alignment horizontal="center" vertical="top" textRotation="0" wrapText="true" indent="0" shrinkToFit="false"/>
      <protection locked="true" hidden="false"/>
    </xf>
    <xf numFmtId="171" fontId="6" fillId="0" borderId="1" xfId="0" applyFont="true" applyBorder="true" applyAlignment="true" applyProtection="false">
      <alignment horizontal="right" vertical="top" textRotation="0" wrapText="true" indent="0" shrinkToFit="false"/>
      <protection locked="true" hidden="false"/>
    </xf>
    <xf numFmtId="170" fontId="5" fillId="3" borderId="1" xfId="0" applyFont="true" applyBorder="true" applyAlignment="true" applyProtection="false">
      <alignment horizontal="center" vertical="top" textRotation="0" wrapText="true" indent="0" shrinkToFit="false"/>
      <protection locked="true" hidden="false"/>
    </xf>
    <xf numFmtId="171" fontId="5" fillId="3" borderId="1" xfId="0" applyFont="true" applyBorder="true" applyAlignment="true" applyProtection="false">
      <alignment horizontal="right"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center" textRotation="0" wrapText="true" indent="0" shrinkToFit="false"/>
      <protection locked="true" hidden="false"/>
    </xf>
    <xf numFmtId="164" fontId="10" fillId="0" borderId="0" xfId="0" applyFont="true" applyBorder="true" applyAlignment="true" applyProtection="false">
      <alignment horizontal="justify" vertical="center" textRotation="0" wrapText="true" indent="0" shrinkToFit="false"/>
      <protection locked="true" hidden="false"/>
    </xf>
    <xf numFmtId="172"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center" textRotation="0" wrapText="false" indent="0" shrinkToFit="false"/>
      <protection locked="true" hidden="false"/>
    </xf>
    <xf numFmtId="164" fontId="5" fillId="3" borderId="4" xfId="0" applyFont="true" applyBorder="true" applyAlignment="true" applyProtection="false">
      <alignment horizontal="center" vertical="top" textRotation="0" wrapText="true" indent="0" shrinkToFit="false"/>
      <protection locked="true" hidden="false"/>
    </xf>
    <xf numFmtId="164" fontId="5" fillId="3" borderId="6" xfId="0" applyFont="true" applyBorder="true" applyAlignment="true" applyProtection="false">
      <alignment horizontal="center" vertical="top" textRotation="0" wrapText="true" indent="0" shrinkToFit="false"/>
      <protection locked="true" hidden="false"/>
    </xf>
    <xf numFmtId="164" fontId="6" fillId="0" borderId="4" xfId="0" applyFont="true" applyBorder="true" applyAlignment="true" applyProtection="false">
      <alignment horizontal="center" vertical="top" textRotation="0" wrapText="true" indent="0" shrinkToFit="false"/>
      <protection locked="true" hidden="false"/>
    </xf>
    <xf numFmtId="164" fontId="11" fillId="0" borderId="5" xfId="0" applyFont="true" applyBorder="true" applyAlignment="true" applyProtection="false">
      <alignment horizontal="left" vertical="bottom" textRotation="0" wrapText="true" indent="0" shrinkToFit="false"/>
      <protection locked="true" hidden="false"/>
    </xf>
    <xf numFmtId="168" fontId="8" fillId="0" borderId="1" xfId="17" applyFont="true" applyBorder="true" applyAlignment="true" applyProtection="true">
      <alignment horizontal="right" vertical="center" textRotation="0" wrapText="false" indent="0" shrinkToFit="false"/>
      <protection locked="true" hidden="false"/>
    </xf>
    <xf numFmtId="164" fontId="8" fillId="0" borderId="4" xfId="0" applyFont="true" applyBorder="true" applyAlignment="true" applyProtection="false">
      <alignment horizontal="center" vertical="top" textRotation="0" wrapText="true" indent="0" shrinkToFit="false"/>
      <protection locked="true" hidden="false"/>
    </xf>
    <xf numFmtId="164" fontId="10" fillId="0" borderId="5" xfId="0" applyFont="true" applyBorder="true" applyAlignment="true" applyProtection="false">
      <alignment horizontal="left" vertical="center" textRotation="0" wrapText="true" indent="0" shrinkToFit="false"/>
      <protection locked="true" hidden="false"/>
    </xf>
    <xf numFmtId="168" fontId="8" fillId="0" borderId="1" xfId="17" applyFont="true" applyBorder="true" applyAlignment="true" applyProtection="true">
      <alignment horizontal="center" vertical="center" textRotation="0" wrapText="false" indent="0" shrinkToFit="false"/>
      <protection locked="true" hidden="false"/>
    </xf>
    <xf numFmtId="164" fontId="10" fillId="0" borderId="4" xfId="0" applyFont="true" applyBorder="true" applyAlignment="true" applyProtection="false">
      <alignment horizontal="left" vertical="bottom" textRotation="0" wrapText="true" indent="0" shrinkToFit="false"/>
      <protection locked="true" hidden="false"/>
    </xf>
    <xf numFmtId="172" fontId="5" fillId="3" borderId="1" xfId="0" applyFont="true" applyBorder="true" applyAlignment="true" applyProtection="false">
      <alignment horizontal="right" vertical="top" textRotation="0" wrapText="tru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6" fillId="0" borderId="9" xfId="0" applyFont="true" applyBorder="true" applyAlignment="true" applyProtection="false">
      <alignment horizontal="center" vertical="bottom" textRotation="0" wrapText="fals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8" fontId="8" fillId="0" borderId="1" xfId="17" applyFont="true" applyBorder="true" applyAlignment="true" applyProtection="true">
      <alignment horizontal="right" vertical="top" textRotation="0" wrapText="true" indent="0" shrinkToFit="false"/>
      <protection locked="true" hidden="false"/>
    </xf>
    <xf numFmtId="168" fontId="9" fillId="3" borderId="1" xfId="17" applyFont="true" applyBorder="true" applyAlignment="true" applyProtection="true">
      <alignment horizontal="right" vertical="top" textRotation="0" wrapText="true" indent="0" shrinkToFit="false"/>
      <protection locked="true" hidden="false"/>
    </xf>
    <xf numFmtId="164" fontId="5" fillId="0" borderId="3" xfId="0" applyFont="true" applyBorder="true" applyAlignment="true" applyProtection="false">
      <alignment horizontal="center" vertical="center" textRotation="0" wrapText="true" indent="0" shrinkToFit="false"/>
      <protection locked="true" hidden="false"/>
    </xf>
    <xf numFmtId="168" fontId="9" fillId="0" borderId="3" xfId="17" applyFont="true" applyBorder="true" applyAlignment="true" applyProtection="true">
      <alignment horizontal="right" vertical="top" textRotation="0" wrapText="true" indent="0" shrinkToFit="false"/>
      <protection locked="true" hidden="false"/>
    </xf>
    <xf numFmtId="170" fontId="6" fillId="0" borderId="0" xfId="0" applyFont="true" applyBorder="false" applyAlignment="false" applyProtection="false">
      <alignment horizontal="general" vertical="bottom" textRotation="0" wrapText="false" indent="0" shrinkToFit="false"/>
      <protection locked="true" hidden="false"/>
    </xf>
    <xf numFmtId="164" fontId="5" fillId="4" borderId="12" xfId="0" applyFont="true" applyBorder="true" applyAlignment="true" applyProtection="false">
      <alignment horizontal="center" vertical="center" textRotation="0" wrapText="true" indent="0" shrinkToFit="false"/>
      <protection locked="true" hidden="false"/>
    </xf>
    <xf numFmtId="164" fontId="5" fillId="4" borderId="13" xfId="0" applyFont="true" applyBorder="true" applyAlignment="true" applyProtection="false">
      <alignment horizontal="center" vertical="center" textRotation="0" wrapText="true" indent="0" shrinkToFit="false"/>
      <protection locked="true" hidden="false"/>
    </xf>
    <xf numFmtId="164" fontId="6" fillId="0" borderId="12" xfId="0" applyFont="true" applyBorder="true" applyAlignment="true" applyProtection="false">
      <alignment horizontal="left" vertical="center" textRotation="0" wrapText="true" indent="0" shrinkToFit="false"/>
      <protection locked="true" hidden="false"/>
    </xf>
    <xf numFmtId="170" fontId="8" fillId="0" borderId="13" xfId="19" applyFont="false" applyBorder="true" applyAlignment="true" applyProtection="true">
      <alignment horizontal="center" vertical="center" textRotation="0" wrapText="true" indent="0" shrinkToFit="false"/>
      <protection locked="true" hidden="false"/>
    </xf>
    <xf numFmtId="168" fontId="6" fillId="0" borderId="10" xfId="0" applyFont="true" applyBorder="true" applyAlignment="true" applyProtection="false">
      <alignment horizontal="right" vertical="center" textRotation="0" wrapText="true" indent="0" shrinkToFit="false"/>
      <protection locked="true" hidden="false"/>
    </xf>
    <xf numFmtId="164" fontId="6" fillId="0" borderId="12" xfId="0" applyFont="true" applyBorder="true" applyAlignment="true" applyProtection="false">
      <alignment horizontal="center" vertical="center" textRotation="0" wrapText="true" indent="0" shrinkToFit="false"/>
      <protection locked="true" hidden="false"/>
    </xf>
    <xf numFmtId="164" fontId="5" fillId="3" borderId="12" xfId="0" applyFont="true" applyBorder="true" applyAlignment="true" applyProtection="false">
      <alignment horizontal="general" vertical="top" textRotation="0" wrapText="true" indent="0" shrinkToFit="false"/>
      <protection locked="true" hidden="false"/>
    </xf>
    <xf numFmtId="164" fontId="5" fillId="3" borderId="12" xfId="0" applyFont="true" applyBorder="true" applyAlignment="true" applyProtection="false">
      <alignment horizontal="center" vertical="top" textRotation="0" wrapText="true" indent="0" shrinkToFit="false"/>
      <protection locked="true" hidden="false"/>
    </xf>
    <xf numFmtId="170" fontId="5" fillId="3" borderId="13" xfId="0" applyFont="true" applyBorder="true" applyAlignment="true" applyProtection="false">
      <alignment horizontal="center" vertical="top" textRotation="0" wrapText="true" indent="0" shrinkToFit="false"/>
      <protection locked="true" hidden="false"/>
    </xf>
    <xf numFmtId="168" fontId="9" fillId="3" borderId="4" xfId="17" applyFont="true" applyBorder="true" applyAlignment="true" applyProtection="true">
      <alignment horizontal="right" vertical="top" textRotation="0" wrapText="true" indent="0" shrinkToFit="false"/>
      <protection locked="true" hidden="false"/>
    </xf>
    <xf numFmtId="164" fontId="5" fillId="0" borderId="0" xfId="0" applyFont="true" applyBorder="true" applyAlignment="true" applyProtection="false">
      <alignment horizontal="general" vertical="top" textRotation="0" wrapText="true" indent="0" shrinkToFit="false"/>
      <protection locked="true" hidden="false"/>
    </xf>
    <xf numFmtId="164" fontId="5" fillId="0" borderId="0" xfId="0" applyFont="true" applyBorder="true" applyAlignment="true" applyProtection="false">
      <alignment horizontal="center" vertical="top" textRotation="0" wrapText="true" indent="0" shrinkToFit="false"/>
      <protection locked="true" hidden="false"/>
    </xf>
    <xf numFmtId="170" fontId="5" fillId="0" borderId="0" xfId="0" applyFont="true" applyBorder="true" applyAlignment="true" applyProtection="false">
      <alignment horizontal="center" vertical="top" textRotation="0" wrapText="true" indent="0" shrinkToFit="false"/>
      <protection locked="true" hidden="false"/>
    </xf>
    <xf numFmtId="168" fontId="9" fillId="0" borderId="0" xfId="17" applyFont="true" applyBorder="true" applyAlignment="true" applyProtection="true">
      <alignment horizontal="right" vertical="top" textRotation="0" wrapText="true" indent="0" shrinkToFit="false"/>
      <protection locked="true" hidden="false"/>
    </xf>
    <xf numFmtId="170" fontId="5" fillId="5" borderId="0" xfId="0" applyFont="true" applyBorder="true" applyAlignment="true" applyProtection="false">
      <alignment horizontal="center" vertical="top" textRotation="0" wrapText="true" indent="0" shrinkToFit="false"/>
      <protection locked="true" hidden="false"/>
    </xf>
    <xf numFmtId="168" fontId="8" fillId="5" borderId="0" xfId="17" applyFont="true" applyBorder="true" applyAlignment="true" applyProtection="true">
      <alignment horizontal="right" vertical="top" textRotation="0" wrapText="true" indent="0" shrinkToFit="false"/>
      <protection locked="true" hidden="false"/>
    </xf>
    <xf numFmtId="164" fontId="6" fillId="0" borderId="0" xfId="0" applyFont="true" applyBorder="true" applyAlignment="true" applyProtection="false">
      <alignment horizontal="general" vertical="top" textRotation="0" wrapText="true" indent="0" shrinkToFit="false"/>
      <protection locked="true" hidden="false"/>
    </xf>
    <xf numFmtId="164" fontId="6" fillId="0" borderId="0" xfId="0" applyFont="true" applyBorder="true" applyAlignment="true" applyProtection="false">
      <alignment horizontal="justify" vertical="top" textRotation="0" wrapText="true" indent="0" shrinkToFit="false"/>
      <protection locked="true" hidden="false"/>
    </xf>
    <xf numFmtId="168" fontId="8" fillId="0" borderId="0" xfId="17" applyFont="true" applyBorder="true" applyAlignment="true" applyProtection="true">
      <alignment horizontal="right" vertical="top" textRotation="0" wrapText="true" indent="0" shrinkToFit="false"/>
      <protection locked="true" hidden="false"/>
    </xf>
    <xf numFmtId="164" fontId="6" fillId="0" borderId="0" xfId="0" applyFont="true" applyBorder="false" applyAlignment="true" applyProtection="false">
      <alignment horizontal="general" vertical="bottom" textRotation="0" wrapText="false" indent="0" shrinkToFit="false"/>
      <protection locked="true" hidden="false"/>
    </xf>
    <xf numFmtId="168" fontId="9" fillId="0" borderId="1" xfId="17" applyFont="true" applyBorder="true" applyAlignment="true" applyProtection="true">
      <alignment horizontal="right" vertical="center" textRotation="0" wrapText="true" indent="0" shrinkToFit="false"/>
      <protection locked="true" hidden="false"/>
    </xf>
    <xf numFmtId="165" fontId="6" fillId="0" borderId="0" xfId="0" applyFont="true" applyBorder="false" applyAlignment="tru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8" fontId="5" fillId="0" borderId="0" xfId="0" applyFont="true" applyBorder="false" applyAlignment="false" applyProtection="false">
      <alignment horizontal="general" vertical="bottom" textRotation="0" wrapText="false" indent="0" shrinkToFit="false"/>
      <protection locked="true" hidden="false"/>
    </xf>
    <xf numFmtId="170" fontId="5" fillId="4" borderId="4" xfId="0" applyFont="true" applyBorder="true" applyAlignment="true" applyProtection="false">
      <alignment horizontal="center" vertical="center" textRotation="0" wrapText="true" indent="0" shrinkToFit="false"/>
      <protection locked="true" hidden="false"/>
    </xf>
    <xf numFmtId="164" fontId="6" fillId="0" borderId="4" xfId="0" applyFont="true" applyBorder="true" applyAlignment="true" applyProtection="false">
      <alignment horizontal="left" vertical="center" textRotation="0" wrapText="true" indent="0" shrinkToFit="false"/>
      <protection locked="true" hidden="false"/>
    </xf>
    <xf numFmtId="173" fontId="8" fillId="0" borderId="4" xfId="19" applyFont="true" applyBorder="true" applyAlignment="true" applyProtection="true">
      <alignment horizontal="center" vertical="center" textRotation="0" wrapText="true" indent="0" shrinkToFit="false"/>
      <protection locked="true" hidden="false"/>
    </xf>
    <xf numFmtId="168" fontId="8" fillId="0" borderId="4" xfId="17" applyFont="true" applyBorder="true" applyAlignment="true" applyProtection="true">
      <alignment horizontal="right" vertical="center" textRotation="0" wrapText="true" indent="0" shrinkToFit="false"/>
      <protection locked="true" hidden="false"/>
    </xf>
    <xf numFmtId="164" fontId="6" fillId="0" borderId="4" xfId="0" applyFont="true" applyBorder="true" applyAlignment="true" applyProtection="false">
      <alignment horizontal="general" vertical="top" textRotation="0" wrapText="true" indent="0" shrinkToFit="false"/>
      <protection locked="true" hidden="false"/>
    </xf>
    <xf numFmtId="173" fontId="6" fillId="0" borderId="4" xfId="0" applyFont="true" applyBorder="true" applyAlignment="true" applyProtection="false">
      <alignment horizontal="center" vertical="top" textRotation="0" wrapText="true" indent="0" shrinkToFit="false"/>
      <protection locked="true" hidden="false"/>
    </xf>
    <xf numFmtId="164" fontId="6" fillId="0" borderId="16" xfId="0" applyFont="true" applyBorder="true" applyAlignment="true" applyProtection="false">
      <alignment horizontal="center" vertical="top" textRotation="0" wrapText="true" indent="0" shrinkToFit="false"/>
      <protection locked="true" hidden="false"/>
    </xf>
    <xf numFmtId="173" fontId="6" fillId="0" borderId="16" xfId="0" applyFont="true" applyBorder="true" applyAlignment="true" applyProtection="false">
      <alignment horizontal="center" vertical="top" textRotation="0" wrapText="true" indent="0" shrinkToFit="false"/>
      <protection locked="true" hidden="false"/>
    </xf>
    <xf numFmtId="173" fontId="5" fillId="3" borderId="4" xfId="0" applyFont="true" applyBorder="true" applyAlignment="true" applyProtection="false">
      <alignment horizontal="center" vertical="top" textRotation="0" wrapText="true" indent="0" shrinkToFit="false"/>
      <protection locked="true" hidden="false"/>
    </xf>
    <xf numFmtId="174" fontId="6" fillId="0" borderId="0" xfId="0" applyFont="true" applyBorder="false" applyAlignment="false" applyProtection="false">
      <alignment horizontal="general" vertical="bottom" textRotation="0" wrapText="false" indent="0" shrinkToFit="false"/>
      <protection locked="true" hidden="false"/>
    </xf>
    <xf numFmtId="175" fontId="8" fillId="0" borderId="4" xfId="19" applyFont="true" applyBorder="true" applyAlignment="true" applyProtection="true">
      <alignment horizontal="center" vertical="center" textRotation="0" wrapText="true" indent="0" shrinkToFit="false"/>
      <protection locked="true" hidden="false"/>
    </xf>
    <xf numFmtId="168" fontId="8" fillId="0" borderId="10" xfId="17" applyFont="false" applyBorder="true" applyAlignment="true" applyProtection="true">
      <alignment horizontal="right" vertical="top" textRotation="0" wrapText="true" indent="0" shrinkToFit="false"/>
      <protection locked="true" hidden="false"/>
    </xf>
    <xf numFmtId="170" fontId="5" fillId="3" borderId="4" xfId="0" applyFont="true" applyBorder="true" applyAlignment="true" applyProtection="false">
      <alignment horizontal="center" vertical="top" textRotation="0" wrapText="true" indent="0" shrinkToFit="false"/>
      <protection locked="true" hidden="false"/>
    </xf>
    <xf numFmtId="164" fontId="11" fillId="0" borderId="9" xfId="0" applyFont="true" applyBorder="true" applyAlignment="true" applyProtection="false">
      <alignment horizontal="left" vertical="center" textRotation="0" wrapText="true" indent="0" shrinkToFit="false"/>
      <protection locked="true" hidden="false"/>
    </xf>
    <xf numFmtId="164" fontId="11" fillId="0" borderId="3" xfId="0" applyFont="true" applyBorder="tru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center" vertical="center" textRotation="0" wrapText="true" indent="0" shrinkToFit="false"/>
      <protection locked="true" hidden="false"/>
    </xf>
    <xf numFmtId="170" fontId="6" fillId="0" borderId="0" xfId="0" applyFont="true" applyBorder="false" applyAlignment="true" applyProtection="false">
      <alignment horizontal="center" vertical="top" textRotation="0" wrapText="true" indent="0" shrinkToFit="false"/>
      <protection locked="true" hidden="false"/>
    </xf>
    <xf numFmtId="165" fontId="6" fillId="0" borderId="0" xfId="0" applyFont="true" applyBorder="false" applyAlignment="true" applyProtection="false">
      <alignment horizontal="center" vertical="top" textRotation="0" wrapText="true" indent="0" shrinkToFit="false"/>
      <protection locked="true" hidden="false"/>
    </xf>
    <xf numFmtId="164" fontId="6" fillId="0" borderId="17" xfId="0" applyFont="true" applyBorder="true" applyAlignment="false" applyProtection="false">
      <alignment horizontal="general" vertical="bottom" textRotation="0" wrapText="false" indent="0" shrinkToFit="false"/>
      <protection locked="true" hidden="false"/>
    </xf>
    <xf numFmtId="164" fontId="5" fillId="2" borderId="4" xfId="0" applyFont="true" applyBorder="true" applyAlignment="true" applyProtection="false">
      <alignment horizontal="center" vertical="center" textRotation="0" wrapText="false" indent="0" shrinkToFit="false"/>
      <protection locked="true" hidden="false"/>
    </xf>
    <xf numFmtId="173" fontId="6" fillId="0" borderId="10" xfId="0" applyFont="true" applyBorder="true" applyAlignment="true" applyProtection="false">
      <alignment horizontal="center" vertical="top" textRotation="0" wrapText="true" indent="0" shrinkToFit="false"/>
      <protection locked="true" hidden="false"/>
    </xf>
    <xf numFmtId="168" fontId="6" fillId="0" borderId="4" xfId="0" applyFont="true" applyBorder="true" applyAlignment="true" applyProtection="false">
      <alignment horizontal="right" vertical="top" textRotation="0" wrapText="true" indent="0" shrinkToFit="false"/>
      <protection locked="true" hidden="false"/>
    </xf>
    <xf numFmtId="168" fontId="8" fillId="0" borderId="4" xfId="17" applyFont="false" applyBorder="true" applyAlignment="true" applyProtection="true">
      <alignment horizontal="right" vertical="top" textRotation="0" wrapText="true" indent="0" shrinkToFit="false"/>
      <protection locked="true" hidden="false"/>
    </xf>
    <xf numFmtId="171" fontId="5" fillId="3" borderId="4" xfId="0" applyFont="true" applyBorder="true" applyAlignment="true" applyProtection="false">
      <alignment horizontal="center" vertical="top" textRotation="0" wrapText="true" indent="0" shrinkToFit="false"/>
      <protection locked="true" hidden="false"/>
    </xf>
    <xf numFmtId="168" fontId="8" fillId="0" borderId="4" xfId="17" applyFont="false" applyBorder="true" applyAlignment="true" applyProtection="true">
      <alignment horizontal="right" vertical="center" textRotation="0" wrapText="true" indent="0" shrinkToFit="false"/>
      <protection locked="true" hidden="false"/>
    </xf>
    <xf numFmtId="164" fontId="6" fillId="3" borderId="4" xfId="0" applyFont="true" applyBorder="true" applyAlignment="true" applyProtection="false">
      <alignment horizontal="center" vertical="center" textRotation="0" wrapText="true" indent="0" shrinkToFit="false"/>
      <protection locked="true" hidden="false"/>
    </xf>
    <xf numFmtId="168" fontId="9" fillId="3" borderId="4" xfId="17" applyFont="true" applyBorder="true" applyAlignment="true" applyProtection="true">
      <alignment horizontal="right" vertical="center" textRotation="0" wrapText="true" indent="0" shrinkToFit="false"/>
      <protection locked="true" hidden="false"/>
    </xf>
    <xf numFmtId="164" fontId="5" fillId="2" borderId="1"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8" fontId="9" fillId="0" borderId="1" xfId="17" applyFont="true" applyBorder="true" applyAlignment="true" applyProtection="true">
      <alignment horizontal="center" vertical="bottom" textRotation="0" wrapText="false" indent="0" shrinkToFit="false"/>
      <protection locked="true" hidden="false"/>
    </xf>
    <xf numFmtId="165" fontId="12" fillId="5" borderId="0" xfId="0" applyFont="true" applyBorder="false" applyAlignment="false" applyProtection="false">
      <alignment horizontal="general" vertical="bottom" textRotation="0" wrapText="false" indent="0" shrinkToFit="false"/>
      <protection locked="true" hidden="false"/>
    </xf>
    <xf numFmtId="165" fontId="13" fillId="5" borderId="0" xfId="0" applyFont="true" applyBorder="false" applyAlignment="true" applyProtection="false">
      <alignment horizontal="center" vertical="bottom" textRotation="0" wrapText="false" indent="0" shrinkToFit="false"/>
      <protection locked="true" hidden="false"/>
    </xf>
    <xf numFmtId="164" fontId="5" fillId="3" borderId="18" xfId="0" applyFont="true" applyBorder="true" applyAlignment="true" applyProtection="false">
      <alignment horizontal="center" vertical="center" textRotation="0" wrapText="true" indent="0" shrinkToFit="false"/>
      <protection locked="true" hidden="false"/>
    </xf>
    <xf numFmtId="164" fontId="5" fillId="3" borderId="14" xfId="0" applyFont="true" applyBorder="true" applyAlignment="true" applyProtection="false">
      <alignment horizontal="center" vertical="center" textRotation="0" wrapText="true" indent="0" shrinkToFit="false"/>
      <protection locked="true" hidden="false"/>
    </xf>
    <xf numFmtId="170" fontId="8" fillId="0" borderId="0" xfId="19" applyFont="false" applyBorder="true" applyAlignment="true" applyProtection="true">
      <alignment horizontal="general" vertical="bottom" textRotation="0" wrapText="false" indent="0" shrinkToFit="false"/>
      <protection locked="true" hidden="false"/>
    </xf>
    <xf numFmtId="164" fontId="6" fillId="0" borderId="19" xfId="0" applyFont="true" applyBorder="true" applyAlignment="true" applyProtection="false">
      <alignment horizontal="center" vertical="center" textRotation="0" wrapText="true" indent="0" shrinkToFit="false"/>
      <protection locked="true" hidden="false"/>
    </xf>
    <xf numFmtId="164" fontId="6" fillId="0" borderId="20" xfId="0" applyFont="true" applyBorder="true" applyAlignment="true" applyProtection="false">
      <alignment horizontal="left" vertical="center" textRotation="0" wrapText="true" indent="0" shrinkToFit="false"/>
      <protection locked="true" hidden="false"/>
    </xf>
    <xf numFmtId="170" fontId="6" fillId="0" borderId="21" xfId="0" applyFont="true" applyBorder="true" applyAlignment="true" applyProtection="false">
      <alignment horizontal="center" vertical="center" textRotation="0" wrapText="true" indent="0" shrinkToFit="false"/>
      <protection locked="true" hidden="false"/>
    </xf>
    <xf numFmtId="171" fontId="6" fillId="0" borderId="22" xfId="0" applyFont="true" applyBorder="true" applyAlignment="true" applyProtection="false">
      <alignment horizontal="right" vertical="center" textRotation="0" wrapText="true" indent="0" shrinkToFit="false"/>
      <protection locked="true" hidden="false"/>
    </xf>
    <xf numFmtId="168" fontId="8" fillId="0" borderId="0" xfId="17" applyFont="false" applyBorder="true" applyAlignment="true" applyProtection="true">
      <alignment horizontal="general" vertical="bottom" textRotation="0" wrapText="false" indent="0" shrinkToFit="false"/>
      <protection locked="true" hidden="false"/>
    </xf>
    <xf numFmtId="164" fontId="6" fillId="0" borderId="23" xfId="0" applyFont="true" applyBorder="true" applyAlignment="true" applyProtection="false">
      <alignment horizontal="center" vertical="center" textRotation="0" wrapText="true" indent="0" shrinkToFit="false"/>
      <protection locked="true" hidden="false"/>
    </xf>
    <xf numFmtId="170" fontId="6" fillId="0" borderId="1" xfId="0" applyFont="true" applyBorder="true" applyAlignment="true" applyProtection="false">
      <alignment horizontal="center" vertical="center" textRotation="0" wrapText="true" indent="0" shrinkToFit="false"/>
      <protection locked="true" hidden="false"/>
    </xf>
    <xf numFmtId="171" fontId="6" fillId="0" borderId="24" xfId="0" applyFont="true" applyBorder="true" applyAlignment="true" applyProtection="false">
      <alignment horizontal="right" vertical="center" textRotation="0" wrapText="true" indent="0" shrinkToFit="false"/>
      <protection locked="true" hidden="false"/>
    </xf>
    <xf numFmtId="176" fontId="6" fillId="0" borderId="0" xfId="0" applyFont="true" applyBorder="false" applyAlignment="false" applyProtection="false">
      <alignment horizontal="general" vertical="bottom" textRotation="0" wrapText="false" indent="0" shrinkToFit="false"/>
      <protection locked="true" hidden="false"/>
    </xf>
    <xf numFmtId="164" fontId="6" fillId="3" borderId="5" xfId="0" applyFont="true" applyBorder="true" applyAlignment="true" applyProtection="false">
      <alignment horizontal="center" vertical="top" textRotation="0" wrapText="true" indent="0" shrinkToFit="false"/>
      <protection locked="true" hidden="false"/>
    </xf>
    <xf numFmtId="164" fontId="5" fillId="3" borderId="25" xfId="0" applyFont="true" applyBorder="true" applyAlignment="true" applyProtection="false">
      <alignment horizontal="center" vertical="top" textRotation="0" wrapText="true" indent="0" shrinkToFit="false"/>
      <protection locked="true" hidden="false"/>
    </xf>
    <xf numFmtId="170" fontId="6" fillId="3" borderId="18" xfId="0" applyFont="true" applyBorder="true" applyAlignment="true" applyProtection="false">
      <alignment horizontal="center" vertical="top" textRotation="0" wrapText="tru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6" fillId="3" borderId="1" xfId="0" applyFont="true" applyBorder="true" applyAlignment="true" applyProtection="false">
      <alignment horizontal="center" vertical="center" textRotation="0" wrapText="true" indent="0" shrinkToFit="false"/>
      <protection locked="true" hidden="false"/>
    </xf>
    <xf numFmtId="168" fontId="8" fillId="0" borderId="1" xfId="17" applyFont="true" applyBorder="true" applyAlignment="true" applyProtection="true">
      <alignment horizontal="right" vertical="center" textRotation="0" wrapText="true" indent="0" shrinkToFit="false"/>
      <protection locked="true" hidden="false"/>
    </xf>
    <xf numFmtId="177" fontId="6" fillId="0" borderId="0" xfId="0" applyFont="true" applyBorder="false" applyAlignment="false" applyProtection="false">
      <alignment horizontal="general" vertical="bottom" textRotation="0" wrapText="false" indent="0" shrinkToFit="false"/>
      <protection locked="true" hidden="false"/>
    </xf>
    <xf numFmtId="168" fontId="9" fillId="3" borderId="7" xfId="17" applyFont="true" applyBorder="true" applyAlignment="true" applyProtection="true">
      <alignment horizontal="right" vertical="center" textRotation="0" wrapText="true" indent="0" shrinkToFit="false"/>
      <protection locked="true" hidden="false"/>
    </xf>
    <xf numFmtId="164" fontId="6" fillId="0" borderId="8" xfId="0" applyFont="true" applyBorder="true" applyAlignment="true" applyProtection="false">
      <alignment horizontal="general" vertical="bottom" textRotation="0" wrapText="false" indent="0" shrinkToFit="false"/>
      <protection locked="true" hidden="false"/>
    </xf>
    <xf numFmtId="167" fontId="6" fillId="0" borderId="4" xfId="0" applyFont="true" applyBorder="true" applyAlignment="true" applyProtection="false">
      <alignment horizontal="left" vertical="center" textRotation="0" wrapText="true" indent="0" shrinkToFit="false"/>
      <protection locked="true" hidden="false"/>
    </xf>
    <xf numFmtId="168" fontId="8" fillId="0" borderId="4" xfId="17" applyFont="true" applyBorder="true" applyAlignment="true" applyProtection="true">
      <alignment horizontal="center" vertical="center" textRotation="0" wrapText="true" indent="0" shrinkToFit="false"/>
      <protection locked="true" hidden="false"/>
    </xf>
    <xf numFmtId="178" fontId="6" fillId="0" borderId="4" xfId="0" applyFont="true" applyBorder="true" applyAlignment="true" applyProtection="false">
      <alignment horizontal="center" vertical="center" textRotation="0" wrapText="true" indent="0" shrinkToFit="false"/>
      <protection locked="true" hidden="false"/>
    </xf>
    <xf numFmtId="168" fontId="8" fillId="3" borderId="4" xfId="17" applyFont="true" applyBorder="true" applyAlignment="true" applyProtection="true">
      <alignment horizontal="center" vertical="center" textRotation="0" wrapText="true" indent="0" shrinkToFit="false"/>
      <protection locked="true" hidden="false"/>
    </xf>
    <xf numFmtId="164" fontId="5" fillId="3" borderId="6"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left" vertical="center" textRotation="0" wrapText="false" indent="0" shrinkToFit="false"/>
      <protection locked="true" hidden="false"/>
    </xf>
    <xf numFmtId="168" fontId="8" fillId="0" borderId="14" xfId="17" applyFont="true" applyBorder="true" applyAlignment="true" applyProtection="true">
      <alignment horizontal="right" vertical="center" textRotation="0" wrapText="true" indent="0" shrinkToFit="false"/>
      <protection locked="true" hidden="false"/>
    </xf>
    <xf numFmtId="168" fontId="9" fillId="0" borderId="14" xfId="17" applyFont="true" applyBorder="true" applyAlignment="true" applyProtection="true">
      <alignment horizontal="right" vertical="center" textRotation="0" wrapText="true" indent="0" shrinkToFit="false"/>
      <protection locked="true" hidden="false"/>
    </xf>
    <xf numFmtId="164" fontId="6" fillId="0" borderId="0" xfId="0" applyFont="true" applyBorder="true" applyAlignment="true" applyProtection="false">
      <alignment horizontal="left" vertical="center" textRotation="0" wrapText="false" indent="0" shrinkToFit="false"/>
      <protection locked="true" hidden="false"/>
    </xf>
    <xf numFmtId="164" fontId="11" fillId="0" borderId="0" xfId="0" applyFont="true" applyBorder="true" applyAlignment="true" applyProtection="false">
      <alignment horizontal="justify" vertical="center" textRotation="0" wrapText="true" indent="0" shrinkToFit="false"/>
      <protection locked="true" hidden="false"/>
    </xf>
    <xf numFmtId="164" fontId="8" fillId="0" borderId="0" xfId="0" applyFont="true" applyBorder="true" applyAlignment="true" applyProtection="false">
      <alignment horizontal="justify" vertical="center" textRotation="0" wrapText="true" indent="0" shrinkToFit="false"/>
      <protection locked="true" hidden="false"/>
    </xf>
    <xf numFmtId="164" fontId="5" fillId="0" borderId="26" xfId="0" applyFont="true" applyBorder="true" applyAlignment="true" applyProtection="false">
      <alignment horizontal="center" vertical="center" textRotation="0" wrapText="true" indent="0" shrinkToFit="false"/>
      <protection locked="true" hidden="false"/>
    </xf>
    <xf numFmtId="164" fontId="5" fillId="0" borderId="27" xfId="0" applyFont="true" applyBorder="true" applyAlignment="true" applyProtection="false">
      <alignment horizontal="center" vertical="center" textRotation="0" wrapText="true" indent="0" shrinkToFit="false"/>
      <protection locked="true" hidden="false"/>
    </xf>
    <xf numFmtId="164" fontId="5" fillId="0" borderId="28" xfId="0" applyFont="true" applyBorder="true" applyAlignment="true" applyProtection="false">
      <alignment horizontal="center" vertical="center" textRotation="0" wrapText="true" indent="0" shrinkToFit="false"/>
      <protection locked="true" hidden="false"/>
    </xf>
    <xf numFmtId="170" fontId="6" fillId="0" borderId="0" xfId="0" applyFont="true" applyBorder="true" applyAlignment="true" applyProtection="false">
      <alignment horizontal="center" vertical="center"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8" fontId="8" fillId="0" borderId="4" xfId="17" applyFont="false" applyBorder="true" applyAlignment="true" applyProtection="true">
      <alignment horizontal="left" vertical="center" textRotation="0" wrapText="true" indent="0" shrinkToFit="false"/>
      <protection locked="true" hidden="false"/>
    </xf>
    <xf numFmtId="164" fontId="0" fillId="0" borderId="0" xfId="0" applyFont="true" applyBorder="true" applyAlignment="true" applyProtection="false">
      <alignment horizontal="justify" vertical="center" textRotation="0" wrapText="tru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6" borderId="0" xfId="20" applyFont="true" applyBorder="true" applyAlignment="true" applyProtection="false">
      <alignment horizontal="center" vertical="bottom" textRotation="0" wrapText="false" indent="0" shrinkToFit="false"/>
      <protection locked="true" hidden="false"/>
    </xf>
    <xf numFmtId="164" fontId="5" fillId="0" borderId="0" xfId="20" applyFont="true" applyBorder="false" applyAlignment="tru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5" fillId="7" borderId="0" xfId="20" applyFont="true" applyBorder="true" applyAlignment="true" applyProtection="false">
      <alignment horizontal="center" vertical="bottom" textRotation="0" wrapText="false" indent="0" shrinkToFit="false"/>
      <protection locked="true" hidden="false"/>
    </xf>
    <xf numFmtId="164" fontId="5" fillId="8" borderId="29" xfId="20" applyFont="true" applyBorder="true" applyAlignment="true" applyProtection="false">
      <alignment horizontal="center" vertical="bottom" textRotation="0" wrapText="false" indent="0" shrinkToFit="false"/>
      <protection locked="true" hidden="false"/>
    </xf>
    <xf numFmtId="164" fontId="6" fillId="9" borderId="29" xfId="20" applyFont="true" applyBorder="true" applyAlignment="true" applyProtection="false">
      <alignment horizontal="center" vertical="bottom" textRotation="0" wrapText="false" indent="0" shrinkToFit="false"/>
      <protection locked="true" hidden="false"/>
    </xf>
    <xf numFmtId="164" fontId="14" fillId="6" borderId="29" xfId="20" applyFont="true" applyBorder="true" applyAlignment="true" applyProtection="false">
      <alignment horizontal="center" vertical="bottom" textRotation="0" wrapText="false" indent="0" shrinkToFit="false"/>
      <protection locked="true" hidden="false"/>
    </xf>
    <xf numFmtId="164" fontId="14" fillId="7" borderId="29" xfId="20" applyFont="true" applyBorder="true" applyAlignment="true" applyProtection="false">
      <alignment horizontal="center" vertical="top" textRotation="0" wrapText="false" indent="0" shrinkToFit="false"/>
      <protection locked="true" hidden="false"/>
    </xf>
    <xf numFmtId="164" fontId="14" fillId="7" borderId="29" xfId="20" applyFont="true" applyBorder="true" applyAlignment="true" applyProtection="false">
      <alignment horizontal="center" vertical="top" textRotation="0" wrapText="true" indent="0" shrinkToFit="false"/>
      <protection locked="true" hidden="false"/>
    </xf>
    <xf numFmtId="164" fontId="14" fillId="7" borderId="29" xfId="20" applyFont="true" applyBorder="true" applyAlignment="true" applyProtection="false">
      <alignment horizontal="center" vertical="center" textRotation="0" wrapText="true" indent="5" shrinkToFit="false"/>
      <protection locked="true" hidden="false"/>
    </xf>
    <xf numFmtId="164" fontId="14" fillId="9" borderId="29" xfId="20" applyFont="true" applyBorder="true" applyAlignment="true" applyProtection="false">
      <alignment horizontal="center" vertical="bottom" textRotation="0" wrapText="false" indent="0" shrinkToFit="false"/>
      <protection locked="true" hidden="false"/>
    </xf>
    <xf numFmtId="164" fontId="15" fillId="0" borderId="29" xfId="20" applyFont="true" applyBorder="true" applyAlignment="true" applyProtection="false">
      <alignment horizontal="center" vertical="bottom" textRotation="0" wrapText="false" indent="0" shrinkToFit="false"/>
      <protection locked="true" hidden="false"/>
    </xf>
    <xf numFmtId="164" fontId="15" fillId="0" borderId="29" xfId="20" applyFont="true" applyBorder="true" applyAlignment="true" applyProtection="false">
      <alignment horizontal="justify" vertical="top" textRotation="0" wrapText="true" indent="0" shrinkToFit="false"/>
      <protection locked="true" hidden="false"/>
    </xf>
    <xf numFmtId="171" fontId="15" fillId="0" borderId="29" xfId="20" applyFont="true" applyBorder="true" applyAlignment="true" applyProtection="false">
      <alignment horizontal="center" vertical="bottom" textRotation="0" wrapText="false" indent="0" shrinkToFit="false"/>
      <protection locked="true" hidden="false"/>
    </xf>
    <xf numFmtId="171" fontId="14" fillId="10" borderId="29" xfId="20" applyFont="true" applyBorder="true" applyAlignment="true" applyProtection="false">
      <alignment horizontal="center" vertical="bottom" textRotation="0" wrapText="false" indent="0" shrinkToFit="false"/>
      <protection locked="true" hidden="false"/>
    </xf>
    <xf numFmtId="164" fontId="15" fillId="0" borderId="29" xfId="20" applyFont="true" applyBorder="true" applyAlignment="true" applyProtection="false">
      <alignment horizontal="justify" vertical="top" textRotation="0" wrapText="false" indent="0" shrinkToFit="false"/>
      <protection locked="true" hidden="false"/>
    </xf>
    <xf numFmtId="164" fontId="15" fillId="0" borderId="29" xfId="20" applyFont="true" applyBorder="true" applyAlignment="true" applyProtection="false">
      <alignment horizontal="justify" vertical="center" textRotation="0" wrapText="true" indent="0" shrinkToFit="false"/>
      <protection locked="true" hidden="false"/>
    </xf>
    <xf numFmtId="171" fontId="14" fillId="11" borderId="29" xfId="20" applyFont="true" applyBorder="true" applyAlignment="true" applyProtection="false">
      <alignment horizontal="center" vertical="bottom" textRotation="0" wrapText="false" indent="0" shrinkToFit="false"/>
      <protection locked="true" hidden="false"/>
    </xf>
    <xf numFmtId="164" fontId="5" fillId="9" borderId="29" xfId="20" applyFont="true" applyBorder="true" applyAlignment="true" applyProtection="false">
      <alignment horizontal="center" vertical="bottom" textRotation="0" wrapText="false" indent="0" shrinkToFit="false"/>
      <protection locked="true" hidden="false"/>
    </xf>
    <xf numFmtId="164" fontId="5" fillId="11" borderId="29" xfId="20" applyFont="true" applyBorder="true" applyAlignment="true" applyProtection="false">
      <alignment horizontal="center" vertical="bottom" textRotation="0" wrapText="false" indent="0" shrinkToFit="false"/>
      <protection locked="true" hidden="false"/>
    </xf>
    <xf numFmtId="164" fontId="14" fillId="9" borderId="30" xfId="20" applyFont="true" applyBorder="true" applyAlignment="true" applyProtection="false">
      <alignment horizontal="center" vertical="bottom" textRotation="0" wrapText="false" indent="0" shrinkToFit="false"/>
      <protection locked="true" hidden="false"/>
    </xf>
    <xf numFmtId="165" fontId="15" fillId="0" borderId="29" xfId="20" applyFont="true" applyBorder="true" applyAlignment="true" applyProtection="false">
      <alignment horizontal="center" vertical="bottom" textRotation="0" wrapText="false" indent="0" shrinkToFit="false"/>
      <protection locked="true" hidden="false"/>
    </xf>
    <xf numFmtId="175" fontId="15" fillId="0" borderId="29" xfId="20" applyFont="true" applyBorder="true" applyAlignment="true" applyProtection="false">
      <alignment horizontal="center" vertical="bottom" textRotation="0" wrapText="false" indent="0" shrinkToFit="false"/>
      <protection locked="true" hidden="false"/>
    </xf>
    <xf numFmtId="171" fontId="5" fillId="11" borderId="29" xfId="20" applyFont="true" applyBorder="true" applyAlignment="true" applyProtection="false">
      <alignment horizontal="center" vertical="bottom" textRotation="0" wrapText="false" indent="0" shrinkToFit="false"/>
      <protection locked="true" hidden="false"/>
    </xf>
    <xf numFmtId="165" fontId="5" fillId="11" borderId="29" xfId="20" applyFont="true" applyBorder="true" applyAlignment="true" applyProtection="false">
      <alignment horizontal="center" vertical="bottom" textRotation="0" wrapText="false" indent="0" shrinkToFit="false"/>
      <protection locked="true" hidden="false"/>
    </xf>
    <xf numFmtId="164" fontId="14" fillId="7" borderId="29" xfId="20" applyFont="true" applyBorder="true" applyAlignment="true" applyProtection="false">
      <alignment horizontal="left" vertical="top" textRotation="0" wrapText="true" indent="5" shrinkToFit="false"/>
      <protection locked="true" hidden="false"/>
    </xf>
    <xf numFmtId="171" fontId="14" fillId="0" borderId="29" xfId="20" applyFont="true" applyBorder="true" applyAlignment="true" applyProtection="false">
      <alignment horizontal="center" vertical="bottom" textRotation="0" wrapText="false" indent="0" shrinkToFit="false"/>
      <protection locked="true" hidden="false"/>
    </xf>
    <xf numFmtId="164" fontId="6" fillId="0" borderId="0" xfId="20" applyFont="true" applyBorder="false" applyAlignment="true" applyProtection="false">
      <alignment horizontal="general" vertical="bottom" textRotation="0" wrapText="false" indent="0" shrinkToFit="false"/>
      <protection locked="true" hidden="false"/>
    </xf>
    <xf numFmtId="164" fontId="5" fillId="11" borderId="0" xfId="20" applyFont="true" applyBorder="true" applyAlignment="true" applyProtection="false">
      <alignment horizontal="left" vertical="bottom" textRotation="0" wrapText="true" indent="0" shrinkToFit="false"/>
      <protection locked="true" hidden="false"/>
    </xf>
    <xf numFmtId="164" fontId="6" fillId="12" borderId="0" xfId="20" applyFont="true" applyBorder="true" applyAlignment="true" applyProtection="false">
      <alignment horizontal="left" vertical="top" textRotation="0" wrapText="true" indent="0" shrinkToFit="false"/>
      <protection locked="true" hidden="false"/>
    </xf>
    <xf numFmtId="164" fontId="17" fillId="2" borderId="31" xfId="0" applyFont="true" applyBorder="true" applyAlignment="true" applyProtection="false">
      <alignment horizontal="center" vertical="bottom" textRotation="0" wrapText="false" indent="0" shrinkToFit="false"/>
      <protection locked="true" hidden="false"/>
    </xf>
    <xf numFmtId="179" fontId="18" fillId="13" borderId="29" xfId="17" applyFont="true" applyBorder="true" applyAlignment="true" applyProtection="true">
      <alignment horizontal="center" vertical="bottom" textRotation="0" wrapText="true" indent="0" shrinkToFit="false"/>
      <protection locked="true" hidden="false"/>
    </xf>
    <xf numFmtId="164" fontId="18" fillId="13" borderId="29" xfId="0" applyFont="true" applyBorder="true" applyAlignment="true" applyProtection="false">
      <alignment horizontal="center" vertical="center" textRotation="0" wrapText="false" indent="0" shrinkToFit="false"/>
      <protection locked="true" hidden="false"/>
    </xf>
    <xf numFmtId="164" fontId="18" fillId="13" borderId="29" xfId="0" applyFont="true" applyBorder="true" applyAlignment="true" applyProtection="false">
      <alignment horizontal="center" vertical="bottom" textRotation="0" wrapText="true" indent="0" shrinkToFit="false"/>
      <protection locked="true" hidden="false"/>
    </xf>
    <xf numFmtId="167" fontId="18" fillId="0" borderId="29" xfId="0" applyFont="true" applyBorder="true" applyAlignment="true" applyProtection="false">
      <alignment horizontal="left" vertical="bottom" textRotation="0" wrapText="true" indent="0" shrinkToFit="false"/>
      <protection locked="true" hidden="false"/>
    </xf>
    <xf numFmtId="178" fontId="18" fillId="0" borderId="29" xfId="17" applyFont="true" applyBorder="true" applyAlignment="true" applyProtection="true">
      <alignment horizontal="center" vertical="center" textRotation="0" wrapText="false" indent="0" shrinkToFit="false"/>
      <protection locked="true" hidden="false"/>
    </xf>
    <xf numFmtId="179" fontId="18" fillId="0" borderId="29" xfId="17" applyFont="true" applyBorder="true" applyAlignment="true" applyProtection="true">
      <alignment horizontal="center" vertical="center" textRotation="0" wrapText="false" indent="0" shrinkToFit="false"/>
      <protection locked="true" hidden="false"/>
    </xf>
    <xf numFmtId="164" fontId="18" fillId="0" borderId="29" xfId="0" applyFont="true" applyBorder="true" applyAlignment="true" applyProtection="false">
      <alignment horizontal="center" vertical="center" textRotation="0" wrapText="true" indent="0" shrinkToFit="false"/>
      <protection locked="true" hidden="false"/>
    </xf>
    <xf numFmtId="178" fontId="18" fillId="0" borderId="29" xfId="0" applyFont="true" applyBorder="true" applyAlignment="true" applyProtection="false">
      <alignment horizontal="center" vertical="center" textRotation="0" wrapText="false" indent="0" shrinkToFit="false"/>
      <protection locked="true" hidden="false"/>
    </xf>
    <xf numFmtId="180" fontId="19" fillId="5" borderId="29" xfId="0" applyFont="true" applyBorder="true" applyAlignment="true" applyProtection="false">
      <alignment horizontal="center" vertical="center" textRotation="0" wrapText="false" indent="0" shrinkToFit="false"/>
      <protection locked="true" hidden="false"/>
    </xf>
    <xf numFmtId="179" fontId="19" fillId="5" borderId="29" xfId="17" applyFont="true" applyBorder="true" applyAlignment="true" applyProtection="true">
      <alignment horizontal="center" vertical="center" textRotation="0" wrapText="false" indent="0" shrinkToFit="false"/>
      <protection locked="true" hidden="false"/>
    </xf>
    <xf numFmtId="179" fontId="18" fillId="0" borderId="29" xfId="0" applyFont="true" applyBorder="true" applyAlignment="true" applyProtection="false">
      <alignment horizontal="center" vertical="center" textRotation="0" wrapText="false" indent="0" shrinkToFit="false"/>
      <protection locked="true" hidden="false"/>
    </xf>
    <xf numFmtId="179" fontId="17" fillId="2" borderId="29"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B4C7E7"/>
      <rgbColor rgb="FFFFCC99"/>
      <rgbColor rgb="FF3366FF"/>
      <rgbColor rgb="FF66FF99"/>
      <rgbColor rgb="FF99CC00"/>
      <rgbColor rgb="FFFFCC00"/>
      <rgbColor rgb="FFFF9933"/>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23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182" activeCellId="0" sqref="I182"/>
    </sheetView>
  </sheetViews>
  <sheetFormatPr defaultColWidth="8.6171875" defaultRowHeight="14.25" zeroHeight="false" outlineLevelRow="0" outlineLevelCol="0"/>
  <cols>
    <col collapsed="false" customWidth="true" hidden="false" outlineLevel="0" max="1" min="1" style="1" width="12.25"/>
    <col collapsed="false" customWidth="true" hidden="false" outlineLevel="0" max="2" min="2" style="1" width="11.75"/>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8.26"/>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14" t="s">
        <v>22</v>
      </c>
      <c r="C20" s="14"/>
      <c r="D20" s="14"/>
      <c r="E20" s="14"/>
      <c r="F20" s="14" t="s">
        <v>23</v>
      </c>
      <c r="G20" s="14"/>
      <c r="H20" s="4"/>
      <c r="I20" s="5"/>
      <c r="J20" s="5"/>
      <c r="K20" s="5"/>
    </row>
    <row r="21" customFormat="false" ht="14.25" hidden="false" customHeight="false" outlineLevel="0" collapsed="false">
      <c r="A21" s="23"/>
      <c r="B21" s="23"/>
      <c r="C21" s="23"/>
      <c r="D21" s="23"/>
      <c r="E21" s="23"/>
      <c r="F21" s="23"/>
      <c r="G21" s="23"/>
      <c r="H21" s="4"/>
      <c r="I21" s="5"/>
      <c r="J21" s="5"/>
      <c r="K21" s="5"/>
    </row>
    <row r="22" customFormat="false" ht="13.9" hidden="false" customHeight="true" outlineLevel="0" collapsed="false">
      <c r="A22" s="24" t="s">
        <v>24</v>
      </c>
      <c r="B22" s="24"/>
      <c r="C22" s="24"/>
      <c r="D22" s="24"/>
      <c r="E22" s="24"/>
      <c r="F22" s="24"/>
      <c r="G22" s="24"/>
      <c r="H22" s="4"/>
      <c r="I22" s="5"/>
      <c r="J22" s="5"/>
      <c r="K22" s="5"/>
    </row>
    <row r="23" customFormat="false" ht="14.25" hidden="false" customHeight="false" outlineLevel="0" collapsed="false">
      <c r="A23" s="24"/>
      <c r="B23" s="24"/>
      <c r="C23" s="24"/>
      <c r="D23" s="24"/>
      <c r="E23" s="24"/>
      <c r="F23" s="24"/>
      <c r="G23" s="24"/>
      <c r="H23" s="4"/>
      <c r="I23" s="5"/>
      <c r="J23" s="5"/>
      <c r="K23" s="5"/>
    </row>
    <row r="24" customFormat="false" ht="14.25" hidden="false" customHeight="true" outlineLevel="0" collapsed="false">
      <c r="A24" s="24" t="s">
        <v>25</v>
      </c>
      <c r="B24" s="24"/>
      <c r="C24" s="24"/>
      <c r="D24" s="24"/>
      <c r="E24" s="24"/>
      <c r="F24" s="24"/>
      <c r="G24" s="24"/>
      <c r="H24" s="4"/>
      <c r="I24" s="5"/>
      <c r="J24" s="5"/>
      <c r="K24" s="5"/>
    </row>
    <row r="25" customFormat="false" ht="14.25" hidden="false" customHeight="false" outlineLevel="0" collapsed="false">
      <c r="A25" s="24"/>
      <c r="B25" s="24"/>
      <c r="C25" s="24"/>
      <c r="D25" s="24"/>
      <c r="E25" s="24"/>
      <c r="F25" s="24"/>
      <c r="G25" s="24"/>
      <c r="H25" s="4"/>
      <c r="I25" s="5"/>
      <c r="J25" s="5"/>
      <c r="K25" s="5"/>
    </row>
    <row r="26" customFormat="false" ht="26.25" hidden="false" customHeight="true" outlineLevel="0" collapsed="false">
      <c r="A26" s="25" t="s">
        <v>26</v>
      </c>
      <c r="B26" s="25"/>
      <c r="C26" s="25"/>
      <c r="D26" s="25"/>
      <c r="E26" s="25"/>
      <c r="F26" s="25"/>
      <c r="G26" s="25"/>
      <c r="H26" s="4"/>
      <c r="I26" s="5"/>
      <c r="J26" s="5"/>
      <c r="K26" s="5"/>
    </row>
    <row r="27" customFormat="false" ht="14.25" hidden="false" customHeight="false" outlineLevel="0" collapsed="false">
      <c r="A27" s="26"/>
      <c r="B27" s="26"/>
      <c r="C27" s="26"/>
      <c r="D27" s="26"/>
      <c r="E27" s="26"/>
      <c r="F27" s="26"/>
      <c r="G27" s="26"/>
      <c r="H27" s="4"/>
      <c r="I27" s="5"/>
      <c r="J27" s="5"/>
      <c r="K27" s="5"/>
    </row>
    <row r="28" customFormat="false" ht="14.25" hidden="false" customHeight="true" outlineLevel="0" collapsed="false">
      <c r="A28" s="27" t="s">
        <v>27</v>
      </c>
      <c r="B28" s="27"/>
      <c r="C28" s="27"/>
      <c r="D28" s="27"/>
      <c r="E28" s="27"/>
      <c r="F28" s="27"/>
      <c r="G28" s="27"/>
      <c r="H28" s="4"/>
      <c r="I28" s="5"/>
      <c r="J28" s="5"/>
      <c r="K28" s="5"/>
    </row>
    <row r="29" customFormat="false" ht="14.25" hidden="false" customHeight="false" outlineLevel="0" collapsed="false">
      <c r="A29" s="28"/>
      <c r="B29" s="26"/>
      <c r="C29" s="29"/>
      <c r="D29" s="26"/>
      <c r="E29" s="26"/>
      <c r="F29" s="26"/>
      <c r="G29" s="26"/>
      <c r="H29" s="4"/>
      <c r="I29" s="5"/>
      <c r="J29" s="5"/>
      <c r="K29" s="5"/>
    </row>
    <row r="30" customFormat="false" ht="14.25" hidden="false" customHeight="false" outlineLevel="0" collapsed="false">
      <c r="A30" s="30" t="s">
        <v>28</v>
      </c>
      <c r="B30" s="30"/>
      <c r="C30" s="30"/>
      <c r="D30" s="30"/>
      <c r="E30" s="30"/>
      <c r="F30" s="30"/>
      <c r="G30" s="30"/>
      <c r="H30" s="4"/>
      <c r="I30" s="5"/>
      <c r="J30" s="5"/>
      <c r="K30" s="5"/>
    </row>
    <row r="31" customFormat="false" ht="14.25" hidden="false" customHeight="false" outlineLevel="0" collapsed="false">
      <c r="A31" s="31" t="s">
        <v>29</v>
      </c>
      <c r="B31" s="31"/>
      <c r="C31" s="31"/>
      <c r="D31" s="31"/>
      <c r="E31" s="31"/>
      <c r="F31" s="31"/>
      <c r="G31" s="31"/>
      <c r="H31" s="4"/>
      <c r="I31" s="5"/>
      <c r="J31" s="5"/>
      <c r="K31" s="5"/>
    </row>
    <row r="32" customFormat="false" ht="14.25" hidden="false" customHeight="false" outlineLevel="0" collapsed="false">
      <c r="A32" s="32"/>
      <c r="B32" s="33"/>
      <c r="C32" s="33"/>
      <c r="D32" s="33"/>
      <c r="E32" s="33"/>
      <c r="F32" s="33"/>
      <c r="G32" s="33"/>
      <c r="H32" s="4"/>
      <c r="I32" s="5"/>
      <c r="J32" s="5"/>
      <c r="K32" s="5"/>
    </row>
    <row r="33" customFormat="false" ht="13.9" hidden="false" customHeight="true" outlineLevel="0" collapsed="false">
      <c r="A33" s="34" t="s">
        <v>30</v>
      </c>
      <c r="B33" s="34"/>
      <c r="C33" s="34"/>
      <c r="D33" s="34"/>
      <c r="E33" s="34"/>
      <c r="F33" s="34"/>
      <c r="G33" s="34"/>
      <c r="H33" s="4"/>
      <c r="I33" s="5"/>
      <c r="J33" s="5"/>
      <c r="K33" s="5"/>
    </row>
    <row r="34" customFormat="false" ht="14.25" hidden="false" customHeight="true" outlineLevel="0" collapsed="false">
      <c r="A34" s="35" t="n">
        <v>1</v>
      </c>
      <c r="B34" s="36" t="s">
        <v>31</v>
      </c>
      <c r="C34" s="36"/>
      <c r="D34" s="36"/>
      <c r="E34" s="36"/>
      <c r="F34" s="37" t="str">
        <f aca="false">B20</f>
        <v>Posto 12X36 h DIURNO MOTORIZADO</v>
      </c>
      <c r="G34" s="37"/>
      <c r="H34" s="4"/>
      <c r="I34" s="5"/>
      <c r="J34" s="5"/>
      <c r="K34" s="5"/>
    </row>
    <row r="35" customFormat="false" ht="13.9" hidden="false" customHeight="true" outlineLevel="0" collapsed="false">
      <c r="A35" s="35" t="n">
        <v>2</v>
      </c>
      <c r="B35" s="36" t="s">
        <v>32</v>
      </c>
      <c r="C35" s="36"/>
      <c r="D35" s="36"/>
      <c r="E35" s="36"/>
      <c r="F35" s="38" t="s">
        <v>33</v>
      </c>
      <c r="G35" s="38"/>
      <c r="H35" s="4"/>
      <c r="I35" s="5"/>
      <c r="J35" s="5"/>
      <c r="K35" s="5"/>
    </row>
    <row r="36" customFormat="false" ht="13.9" hidden="false" customHeight="true" outlineLevel="0" collapsed="false">
      <c r="A36" s="35" t="n">
        <v>3</v>
      </c>
      <c r="B36" s="36" t="s">
        <v>34</v>
      </c>
      <c r="C36" s="36"/>
      <c r="D36" s="36"/>
      <c r="E36" s="36"/>
      <c r="F36" s="39" t="n">
        <v>1235.04</v>
      </c>
      <c r="G36" s="39"/>
      <c r="H36" s="4"/>
      <c r="I36" s="5"/>
      <c r="J36" s="5"/>
      <c r="K36" s="5"/>
    </row>
    <row r="37" customFormat="false" ht="13.9" hidden="false" customHeight="true" outlineLevel="0" collapsed="false">
      <c r="A37" s="35" t="n">
        <v>4</v>
      </c>
      <c r="B37" s="36" t="s">
        <v>35</v>
      </c>
      <c r="C37" s="36"/>
      <c r="D37" s="36"/>
      <c r="E37" s="36"/>
      <c r="F37" s="40" t="n">
        <v>43831</v>
      </c>
      <c r="G37" s="40"/>
      <c r="H37" s="4"/>
      <c r="I37" s="5"/>
      <c r="J37" s="5"/>
      <c r="K37" s="5"/>
    </row>
    <row r="38" customFormat="false" ht="14.25" hidden="false" customHeight="false" outlineLevel="0" collapsed="false">
      <c r="A38" s="41"/>
      <c r="B38" s="42"/>
      <c r="C38" s="42"/>
      <c r="D38" s="42"/>
      <c r="E38" s="42"/>
      <c r="F38" s="43"/>
      <c r="G38" s="43"/>
      <c r="H38" s="4"/>
      <c r="I38" s="5"/>
      <c r="J38" s="5"/>
      <c r="K38" s="5"/>
    </row>
    <row r="39" customFormat="false" ht="14.25" hidden="false" customHeight="false" outlineLevel="0" collapsed="false">
      <c r="A39" s="44" t="s">
        <v>36</v>
      </c>
      <c r="B39" s="44"/>
      <c r="C39" s="44"/>
      <c r="D39" s="44"/>
      <c r="E39" s="44"/>
      <c r="F39" s="44"/>
      <c r="G39" s="44"/>
      <c r="H39" s="4"/>
      <c r="I39" s="5"/>
      <c r="J39" s="5"/>
      <c r="K39" s="5"/>
    </row>
    <row r="40" customFormat="false" ht="14.25" hidden="false" customHeight="false" outlineLevel="0" collapsed="false">
      <c r="A40" s="45"/>
      <c r="B40" s="45"/>
      <c r="C40" s="45"/>
      <c r="D40" s="45"/>
      <c r="E40" s="45"/>
      <c r="F40" s="45"/>
      <c r="G40" s="45"/>
      <c r="H40" s="4"/>
      <c r="I40" s="5"/>
      <c r="J40" s="5"/>
      <c r="K40" s="5"/>
    </row>
    <row r="41" customFormat="false" ht="13.9" hidden="false" customHeight="true" outlineLevel="0" collapsed="false">
      <c r="A41" s="46" t="s">
        <v>37</v>
      </c>
      <c r="B41" s="46"/>
      <c r="C41" s="46"/>
      <c r="D41" s="46"/>
      <c r="E41" s="46"/>
      <c r="F41" s="46"/>
      <c r="G41" s="46"/>
      <c r="H41" s="4"/>
      <c r="I41" s="5"/>
      <c r="J41" s="5"/>
      <c r="K41" s="5"/>
    </row>
    <row r="42" customFormat="false" ht="14.25" hidden="false" customHeight="false" outlineLevel="0" collapsed="false">
      <c r="A42" s="47"/>
      <c r="B42" s="47"/>
      <c r="C42" s="47"/>
      <c r="D42" s="47"/>
      <c r="E42" s="47"/>
      <c r="F42" s="47"/>
      <c r="G42" s="47"/>
      <c r="H42" s="4"/>
      <c r="I42" s="5"/>
      <c r="J42" s="5"/>
      <c r="K42" s="5"/>
    </row>
    <row r="43" customFormat="false" ht="14.25" hidden="false" customHeight="false" outlineLevel="0" collapsed="false">
      <c r="A43" s="48" t="s">
        <v>38</v>
      </c>
      <c r="B43" s="48"/>
      <c r="C43" s="48"/>
      <c r="D43" s="48"/>
      <c r="E43" s="48"/>
      <c r="F43" s="48"/>
      <c r="G43" s="48"/>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49" t="s">
        <v>6</v>
      </c>
      <c r="B45" s="50" t="s">
        <v>41</v>
      </c>
      <c r="C45" s="50"/>
      <c r="D45" s="50"/>
      <c r="E45" s="50"/>
      <c r="F45" s="51" t="n">
        <f aca="false">F36</f>
        <v>1235.04</v>
      </c>
      <c r="G45" s="51"/>
      <c r="H45" s="4"/>
      <c r="I45" s="5"/>
      <c r="J45" s="5"/>
      <c r="K45" s="5"/>
    </row>
    <row r="46" s="1" customFormat="true" ht="13.9" hidden="false" customHeight="true" outlineLevel="0" collapsed="false">
      <c r="A46" s="52" t="s">
        <v>9</v>
      </c>
      <c r="B46" s="50" t="s">
        <v>42</v>
      </c>
      <c r="C46" s="50"/>
      <c r="D46" s="50"/>
      <c r="E46" s="53" t="n">
        <v>0.3</v>
      </c>
      <c r="F46" s="54" t="n">
        <f aca="false">E46*F45</f>
        <v>370.512</v>
      </c>
      <c r="G46" s="54"/>
      <c r="H46" s="4"/>
      <c r="I46" s="5"/>
      <c r="J46" s="5"/>
      <c r="K46" s="5"/>
    </row>
    <row r="47" s="1" customFormat="true" ht="13.9" hidden="false" customHeight="true" outlineLevel="0" collapsed="false">
      <c r="A47" s="55" t="s">
        <v>43</v>
      </c>
      <c r="B47" s="55"/>
      <c r="C47" s="55"/>
      <c r="D47" s="55"/>
      <c r="E47" s="55"/>
      <c r="F47" s="56" t="n">
        <f aca="false">SUM(F45:G46)</f>
        <v>1605.552</v>
      </c>
      <c r="G47" s="56"/>
      <c r="H47" s="4"/>
      <c r="I47" s="5"/>
      <c r="J47" s="5"/>
      <c r="K47" s="5"/>
    </row>
    <row r="48" s="1" customFormat="true" ht="13.9" hidden="false" customHeight="true" outlineLevel="0" collapsed="false">
      <c r="A48" s="46" t="s">
        <v>44</v>
      </c>
      <c r="B48" s="46"/>
      <c r="C48" s="46"/>
      <c r="D48" s="46"/>
      <c r="E48" s="46"/>
      <c r="F48" s="46"/>
      <c r="G48" s="46"/>
      <c r="H48" s="4"/>
      <c r="I48" s="5"/>
      <c r="J48" s="5"/>
      <c r="K48" s="5"/>
    </row>
    <row r="49" s="1" customFormat="true" ht="14.25" hidden="false" customHeight="false" outlineLevel="0" collapsed="false">
      <c r="A49" s="46"/>
      <c r="B49" s="46"/>
      <c r="C49" s="46"/>
      <c r="D49" s="46"/>
      <c r="E49" s="46"/>
      <c r="F49" s="46"/>
      <c r="G49" s="46"/>
      <c r="H49" s="4"/>
      <c r="I49" s="5"/>
      <c r="J49" s="5"/>
      <c r="K49" s="5"/>
    </row>
    <row r="50" s="1" customFormat="true" ht="61.15" hidden="false" customHeight="true" outlineLevel="0" collapsed="false">
      <c r="A50" s="57" t="s">
        <v>45</v>
      </c>
      <c r="B50" s="57"/>
      <c r="C50" s="57"/>
      <c r="D50" s="57"/>
      <c r="E50" s="57"/>
      <c r="F50" s="57"/>
      <c r="G50" s="57"/>
      <c r="H50" s="4"/>
      <c r="I50" s="5"/>
      <c r="J50" s="5"/>
      <c r="K50" s="5"/>
    </row>
    <row r="51" s="1" customFormat="true" ht="17.25" hidden="false" customHeight="true" outlineLevel="0" collapsed="false">
      <c r="A51" s="57"/>
      <c r="B51" s="57"/>
      <c r="C51" s="57"/>
      <c r="D51" s="57"/>
      <c r="E51" s="57"/>
      <c r="F51" s="57"/>
      <c r="G51" s="57"/>
      <c r="H51" s="4"/>
      <c r="I51" s="5"/>
      <c r="J51" s="5"/>
      <c r="K51" s="5"/>
    </row>
    <row r="52" s="1" customFormat="true" ht="14.25" hidden="false" customHeight="false" outlineLevel="0" collapsed="false">
      <c r="A52" s="58" t="s">
        <v>46</v>
      </c>
      <c r="B52" s="58"/>
      <c r="C52" s="58"/>
      <c r="D52" s="58"/>
      <c r="E52" s="58"/>
      <c r="F52" s="58"/>
      <c r="G52" s="58"/>
      <c r="H52" s="4"/>
      <c r="I52" s="5"/>
      <c r="J52" s="5"/>
      <c r="K52" s="5"/>
    </row>
    <row r="53" s="1" customFormat="true" ht="14.25" hidden="false" customHeight="false" outlineLevel="0" collapsed="false">
      <c r="A53" s="32"/>
      <c r="B53" s="33"/>
      <c r="C53" s="33"/>
      <c r="D53" s="33"/>
      <c r="E53" s="33"/>
      <c r="F53" s="33"/>
      <c r="G53" s="33"/>
      <c r="H53" s="4"/>
      <c r="I53" s="5"/>
      <c r="J53" s="5"/>
      <c r="K53" s="5"/>
    </row>
    <row r="54" s="1" customFormat="true" ht="13.9" hidden="false" customHeight="true" outlineLevel="0" collapsed="false">
      <c r="A54" s="59" t="s">
        <v>47</v>
      </c>
      <c r="B54" s="59"/>
      <c r="C54" s="59"/>
      <c r="D54" s="59"/>
      <c r="E54" s="59"/>
      <c r="F54" s="59"/>
      <c r="G54" s="59"/>
      <c r="H54" s="4"/>
      <c r="I54" s="5"/>
      <c r="J54" s="5"/>
      <c r="K54" s="5"/>
    </row>
    <row r="55" s="1" customFormat="true" ht="14.25" hidden="false" customHeight="false" outlineLevel="0" collapsed="false">
      <c r="A55" s="60"/>
      <c r="B55" s="60"/>
      <c r="C55" s="60"/>
      <c r="D55" s="60"/>
      <c r="E55" s="60"/>
      <c r="F55" s="60"/>
      <c r="G55" s="60"/>
      <c r="H55" s="4"/>
      <c r="I55" s="5"/>
      <c r="J55" s="5"/>
      <c r="K55" s="5"/>
    </row>
    <row r="56" s="1" customFormat="true" ht="26.25" hidden="false" customHeight="true" outlineLevel="0" collapsed="false">
      <c r="A56" s="61" t="s">
        <v>48</v>
      </c>
      <c r="B56" s="61" t="s">
        <v>49</v>
      </c>
      <c r="C56" s="61"/>
      <c r="D56" s="61"/>
      <c r="E56" s="61"/>
      <c r="F56" s="61" t="s">
        <v>50</v>
      </c>
      <c r="G56" s="61" t="s">
        <v>40</v>
      </c>
      <c r="H56" s="4"/>
      <c r="I56" s="5"/>
      <c r="J56" s="5"/>
      <c r="K56" s="5"/>
    </row>
    <row r="57" s="1" customFormat="true" ht="13.9" hidden="false" customHeight="true" outlineLevel="0" collapsed="false">
      <c r="A57" s="62" t="s">
        <v>6</v>
      </c>
      <c r="B57" s="63" t="s">
        <v>51</v>
      </c>
      <c r="C57" s="63"/>
      <c r="D57" s="63"/>
      <c r="E57" s="63"/>
      <c r="F57" s="64" t="n">
        <f aca="false">(1/12)</f>
        <v>0.0833333333333333</v>
      </c>
      <c r="G57" s="65" t="n">
        <f aca="false">F47*F57</f>
        <v>133.796</v>
      </c>
      <c r="H57" s="4"/>
      <c r="I57" s="5"/>
      <c r="J57" s="5"/>
      <c r="K57" s="5"/>
    </row>
    <row r="58" s="1" customFormat="true" ht="13.9" hidden="false" customHeight="true" outlineLevel="0" collapsed="false">
      <c r="A58" s="62" t="s">
        <v>9</v>
      </c>
      <c r="B58" s="63" t="s">
        <v>52</v>
      </c>
      <c r="C58" s="63"/>
      <c r="D58" s="63"/>
      <c r="E58" s="63"/>
      <c r="F58" s="66" t="n">
        <f aca="false">1/12</f>
        <v>0.0833333333333333</v>
      </c>
      <c r="G58" s="65" t="n">
        <f aca="false">F47*F58</f>
        <v>133.796</v>
      </c>
      <c r="H58" s="4"/>
      <c r="I58" s="5"/>
      <c r="J58" s="5"/>
      <c r="K58" s="5"/>
    </row>
    <row r="59" s="1" customFormat="true" ht="13.9" hidden="false" customHeight="true" outlineLevel="0" collapsed="false">
      <c r="A59" s="14" t="s">
        <v>12</v>
      </c>
      <c r="B59" s="67" t="s">
        <v>53</v>
      </c>
      <c r="C59" s="67"/>
      <c r="D59" s="67"/>
      <c r="E59" s="67"/>
      <c r="F59" s="66" t="n">
        <f aca="false">(1/12)/3</f>
        <v>0.0277777777777778</v>
      </c>
      <c r="G59" s="65" t="n">
        <f aca="false">F47*F59</f>
        <v>44.5986666666667</v>
      </c>
      <c r="H59" s="4"/>
      <c r="I59" s="5"/>
      <c r="J59" s="5"/>
      <c r="K59" s="5"/>
    </row>
    <row r="60" s="1" customFormat="true" ht="13.9" hidden="false" customHeight="true" outlineLevel="0" collapsed="false">
      <c r="A60" s="21" t="s">
        <v>43</v>
      </c>
      <c r="B60" s="21"/>
      <c r="C60" s="21"/>
      <c r="D60" s="21"/>
      <c r="E60" s="21"/>
      <c r="F60" s="68" t="n">
        <f aca="false">F57+F58+F59</f>
        <v>0.194444444444444</v>
      </c>
      <c r="G60" s="69" t="n">
        <f aca="false">G57+G58+G59</f>
        <v>312.190666666667</v>
      </c>
      <c r="H60" s="4"/>
      <c r="I60" s="5"/>
      <c r="J60" s="5"/>
      <c r="K60" s="5"/>
    </row>
    <row r="61" s="1" customFormat="true" ht="14.25" hidden="false" customHeight="true" outlineLevel="0" collapsed="false">
      <c r="A61" s="70" t="s">
        <v>54</v>
      </c>
      <c r="B61" s="70"/>
      <c r="C61" s="70"/>
      <c r="D61" s="70"/>
      <c r="E61" s="70"/>
      <c r="F61" s="70"/>
      <c r="G61" s="70"/>
      <c r="H61" s="4"/>
      <c r="I61" s="5"/>
      <c r="J61" s="5"/>
      <c r="K61" s="5"/>
    </row>
    <row r="62" s="1" customFormat="true" ht="14.25" hidden="false" customHeight="false" outlineLevel="0" collapsed="false">
      <c r="A62" s="70"/>
      <c r="B62" s="70"/>
      <c r="C62" s="70"/>
      <c r="D62" s="70"/>
      <c r="E62" s="70"/>
      <c r="F62" s="70"/>
      <c r="G62" s="70"/>
      <c r="H62" s="4"/>
      <c r="I62" s="5"/>
      <c r="J62" s="5"/>
      <c r="K62" s="5"/>
    </row>
    <row r="63" s="1" customFormat="true" ht="13.9" hidden="false" customHeight="true" outlineLevel="0" collapsed="false">
      <c r="A63" s="70"/>
      <c r="B63" s="70"/>
      <c r="C63" s="70"/>
      <c r="D63" s="70"/>
      <c r="E63" s="70"/>
      <c r="F63" s="70"/>
      <c r="G63" s="70"/>
      <c r="H63" s="4"/>
      <c r="I63" s="5"/>
      <c r="J63" s="5"/>
      <c r="K63" s="5"/>
    </row>
    <row r="64" s="1" customFormat="true" ht="19.5" hidden="false" customHeight="true" outlineLevel="0" collapsed="false">
      <c r="A64" s="57" t="s">
        <v>55</v>
      </c>
      <c r="B64" s="57"/>
      <c r="C64" s="57"/>
      <c r="D64" s="57"/>
      <c r="E64" s="57"/>
      <c r="F64" s="57"/>
      <c r="G64" s="57"/>
      <c r="H64" s="4"/>
      <c r="I64" s="5"/>
      <c r="J64" s="5"/>
      <c r="K64" s="5"/>
    </row>
    <row r="65" s="1" customFormat="true" ht="13.9" hidden="false" customHeight="true" outlineLevel="0" collapsed="false">
      <c r="A65" s="57"/>
      <c r="B65" s="57"/>
      <c r="C65" s="57"/>
      <c r="D65" s="57"/>
      <c r="E65" s="57"/>
      <c r="F65" s="57"/>
      <c r="G65" s="57"/>
      <c r="H65" s="4"/>
      <c r="I65" s="5"/>
      <c r="J65" s="5"/>
      <c r="K65" s="5"/>
    </row>
    <row r="66" s="1" customFormat="true" ht="37.9" hidden="false" customHeight="true" outlineLevel="0" collapsed="false">
      <c r="A66" s="57" t="s">
        <v>56</v>
      </c>
      <c r="B66" s="57"/>
      <c r="C66" s="57"/>
      <c r="D66" s="57"/>
      <c r="E66" s="57"/>
      <c r="F66" s="57"/>
      <c r="G66" s="57"/>
      <c r="H66" s="4"/>
      <c r="I66" s="5"/>
      <c r="J66" s="5"/>
      <c r="K66" s="5"/>
    </row>
    <row r="67" s="1" customFormat="true" ht="13.9" hidden="false" customHeight="true" outlineLevel="0" collapsed="false">
      <c r="A67" s="57"/>
      <c r="B67" s="57"/>
      <c r="C67" s="57"/>
      <c r="D67" s="57"/>
      <c r="E67" s="57"/>
      <c r="F67" s="57"/>
      <c r="G67" s="57"/>
      <c r="H67" s="4"/>
      <c r="I67" s="5"/>
      <c r="J67" s="5"/>
      <c r="K67" s="5"/>
    </row>
    <row r="68" s="1" customFormat="true" ht="14.25" hidden="false" customHeight="true" outlineLevel="0" collapsed="false">
      <c r="A68" s="71" t="s">
        <v>57</v>
      </c>
      <c r="B68" s="71"/>
      <c r="C68" s="71"/>
      <c r="D68" s="71"/>
      <c r="E68" s="71"/>
      <c r="F68" s="71"/>
      <c r="G68" s="71"/>
      <c r="H68" s="4"/>
      <c r="I68" s="5"/>
      <c r="J68" s="5"/>
      <c r="K68" s="5"/>
    </row>
    <row r="69" s="1" customFormat="true" ht="14.25" hidden="false" customHeight="false" outlineLevel="0" collapsed="false">
      <c r="A69" s="71"/>
      <c r="B69" s="71"/>
      <c r="C69" s="71"/>
      <c r="D69" s="71"/>
      <c r="E69" s="71"/>
      <c r="F69" s="71"/>
      <c r="G69" s="71"/>
      <c r="H69" s="4"/>
      <c r="I69" s="5"/>
      <c r="J69" s="5"/>
      <c r="K69" s="5"/>
    </row>
    <row r="70" s="1" customFormat="true" ht="13.9" hidden="false" customHeight="true" outlineLevel="0" collapsed="false">
      <c r="A70" s="71"/>
      <c r="B70" s="71"/>
      <c r="C70" s="71"/>
      <c r="D70" s="71"/>
      <c r="E70" s="71"/>
      <c r="F70" s="71"/>
      <c r="G70" s="71"/>
      <c r="H70" s="4"/>
      <c r="I70" s="5"/>
      <c r="J70" s="5"/>
      <c r="K70" s="5"/>
    </row>
    <row r="71" s="1" customFormat="true" ht="14.25" hidden="false" customHeight="true" outlineLevel="0" collapsed="false">
      <c r="A71" s="72" t="s">
        <v>58</v>
      </c>
      <c r="B71" s="72"/>
      <c r="C71" s="72"/>
      <c r="D71" s="72"/>
      <c r="E71" s="72"/>
      <c r="F71" s="72"/>
      <c r="G71" s="73" t="n">
        <f aca="false">F47+G60</f>
        <v>1917.74266666667</v>
      </c>
      <c r="H71" s="4"/>
      <c r="I71" s="5"/>
      <c r="J71" s="5"/>
      <c r="K71" s="5"/>
    </row>
    <row r="72" s="1" customFormat="true" ht="14.25" hidden="false" customHeight="false" outlineLevel="0" collapsed="false">
      <c r="A72" s="41"/>
      <c r="B72" s="33"/>
      <c r="C72" s="33"/>
      <c r="D72" s="33"/>
      <c r="E72" s="33"/>
      <c r="F72" s="33"/>
      <c r="G72" s="33"/>
      <c r="H72" s="4"/>
      <c r="I72" s="5"/>
      <c r="J72" s="5"/>
      <c r="K72" s="5"/>
    </row>
    <row r="73" s="1" customFormat="true" ht="13.9" hidden="false" customHeight="true" outlineLevel="0" collapsed="false">
      <c r="A73" s="74" t="s">
        <v>59</v>
      </c>
      <c r="B73" s="75" t="s">
        <v>60</v>
      </c>
      <c r="C73" s="75"/>
      <c r="D73" s="75"/>
      <c r="E73" s="75"/>
      <c r="F73" s="75" t="s">
        <v>61</v>
      </c>
      <c r="G73" s="75" t="s">
        <v>40</v>
      </c>
      <c r="H73" s="4"/>
      <c r="I73" s="5"/>
      <c r="J73" s="5"/>
      <c r="K73" s="5"/>
    </row>
    <row r="74" s="1" customFormat="true" ht="13.9" hidden="false" customHeight="true" outlineLevel="0" collapsed="false">
      <c r="A74" s="76" t="s">
        <v>6</v>
      </c>
      <c r="B74" s="77" t="s">
        <v>62</v>
      </c>
      <c r="C74" s="77"/>
      <c r="D74" s="77"/>
      <c r="E74" s="77"/>
      <c r="F74" s="78" t="n">
        <v>0.2</v>
      </c>
      <c r="G74" s="79" t="n">
        <f aca="false">G71*F74</f>
        <v>383.548533333333</v>
      </c>
      <c r="H74" s="4"/>
      <c r="I74" s="5"/>
      <c r="J74" s="5"/>
      <c r="K74" s="5"/>
    </row>
    <row r="75" s="1" customFormat="true" ht="13.9" hidden="false" customHeight="true" outlineLevel="0" collapsed="false">
      <c r="A75" s="76" t="s">
        <v>9</v>
      </c>
      <c r="B75" s="77" t="s">
        <v>63</v>
      </c>
      <c r="C75" s="77"/>
      <c r="D75" s="77"/>
      <c r="E75" s="77"/>
      <c r="F75" s="78" t="n">
        <v>0.025</v>
      </c>
      <c r="G75" s="79" t="n">
        <f aca="false">G71*F75</f>
        <v>47.9435666666667</v>
      </c>
      <c r="H75" s="4"/>
      <c r="I75" s="5"/>
      <c r="J75" s="5"/>
      <c r="K75" s="5"/>
    </row>
    <row r="76" s="1" customFormat="true" ht="13.9" hidden="false" customHeight="true" outlineLevel="0" collapsed="false">
      <c r="A76" s="76" t="s">
        <v>12</v>
      </c>
      <c r="B76" s="77" t="s">
        <v>64</v>
      </c>
      <c r="C76" s="77"/>
      <c r="D76" s="77"/>
      <c r="E76" s="77"/>
      <c r="F76" s="78" t="n">
        <v>0.03</v>
      </c>
      <c r="G76" s="79" t="n">
        <f aca="false">G71*F76</f>
        <v>57.53228</v>
      </c>
      <c r="H76" s="4"/>
      <c r="I76" s="5"/>
      <c r="J76" s="5"/>
      <c r="K76" s="5"/>
    </row>
    <row r="77" s="1" customFormat="true" ht="13.9" hidden="false" customHeight="true" outlineLevel="0" collapsed="false">
      <c r="A77" s="76" t="s">
        <v>15</v>
      </c>
      <c r="B77" s="77" t="s">
        <v>65</v>
      </c>
      <c r="C77" s="77"/>
      <c r="D77" s="77"/>
      <c r="E77" s="77"/>
      <c r="F77" s="78" t="n">
        <v>0.015</v>
      </c>
      <c r="G77" s="79" t="n">
        <f aca="false">G71*F77</f>
        <v>28.76614</v>
      </c>
      <c r="H77" s="4"/>
      <c r="I77" s="5"/>
      <c r="J77" s="5"/>
      <c r="K77" s="5"/>
    </row>
    <row r="78" s="1" customFormat="true" ht="13.9" hidden="false" customHeight="true" outlineLevel="0" collapsed="false">
      <c r="A78" s="76" t="s">
        <v>66</v>
      </c>
      <c r="B78" s="77" t="s">
        <v>67</v>
      </c>
      <c r="C78" s="77"/>
      <c r="D78" s="77"/>
      <c r="E78" s="77"/>
      <c r="F78" s="78" t="n">
        <v>0.01</v>
      </c>
      <c r="G78" s="79" t="n">
        <f aca="false">G71*F78</f>
        <v>19.1774266666667</v>
      </c>
      <c r="H78" s="4"/>
      <c r="I78" s="5"/>
      <c r="J78" s="5"/>
      <c r="K78" s="5"/>
    </row>
    <row r="79" s="1" customFormat="true" ht="13.9" hidden="false" customHeight="true" outlineLevel="0" collapsed="false">
      <c r="A79" s="76" t="s">
        <v>68</v>
      </c>
      <c r="B79" s="77" t="s">
        <v>69</v>
      </c>
      <c r="C79" s="77"/>
      <c r="D79" s="77"/>
      <c r="E79" s="77"/>
      <c r="F79" s="78" t="n">
        <v>0.006</v>
      </c>
      <c r="G79" s="79" t="n">
        <f aca="false">G71*F79</f>
        <v>11.506456</v>
      </c>
      <c r="H79" s="4"/>
      <c r="I79" s="5"/>
      <c r="J79" s="5"/>
      <c r="K79" s="5"/>
    </row>
    <row r="80" s="1" customFormat="true" ht="13.9" hidden="false" customHeight="true" outlineLevel="0" collapsed="false">
      <c r="A80" s="76" t="s">
        <v>70</v>
      </c>
      <c r="B80" s="36" t="s">
        <v>71</v>
      </c>
      <c r="C80" s="36"/>
      <c r="D80" s="36"/>
      <c r="E80" s="36"/>
      <c r="F80" s="78" t="n">
        <v>0.002</v>
      </c>
      <c r="G80" s="79" t="n">
        <f aca="false">G71*F80</f>
        <v>3.83548533333333</v>
      </c>
      <c r="H80" s="4"/>
      <c r="I80" s="5"/>
      <c r="J80" s="5"/>
      <c r="K80" s="5"/>
    </row>
    <row r="81" s="1" customFormat="true" ht="13.9" hidden="false" customHeight="true" outlineLevel="0" collapsed="false">
      <c r="A81" s="76" t="s">
        <v>72</v>
      </c>
      <c r="B81" s="36" t="s">
        <v>73</v>
      </c>
      <c r="C81" s="36"/>
      <c r="D81" s="36"/>
      <c r="E81" s="36"/>
      <c r="F81" s="78" t="n">
        <v>0.08</v>
      </c>
      <c r="G81" s="79" t="n">
        <f aca="false">G71*F81</f>
        <v>153.419413333333</v>
      </c>
      <c r="H81" s="4"/>
      <c r="I81" s="5"/>
      <c r="J81" s="5"/>
      <c r="K81" s="5"/>
    </row>
    <row r="82" s="1" customFormat="true" ht="14.25" hidden="false" customHeight="true" outlineLevel="0" collapsed="false">
      <c r="A82" s="74" t="s">
        <v>43</v>
      </c>
      <c r="B82" s="74"/>
      <c r="C82" s="74"/>
      <c r="D82" s="74"/>
      <c r="E82" s="74"/>
      <c r="F82" s="80" t="n">
        <v>0.368</v>
      </c>
      <c r="G82" s="81" t="n">
        <f aca="false">SUM(G74:G81)</f>
        <v>705.729301333333</v>
      </c>
      <c r="H82" s="4"/>
      <c r="I82" s="5"/>
      <c r="J82" s="82"/>
      <c r="K82" s="5"/>
    </row>
    <row r="83" s="1" customFormat="true" ht="13.9" hidden="false" customHeight="true" outlineLevel="0" collapsed="false">
      <c r="A83" s="13"/>
      <c r="B83" s="33"/>
      <c r="C83" s="33"/>
      <c r="D83" s="33"/>
      <c r="E83" s="33"/>
      <c r="F83" s="33"/>
      <c r="G83" s="33"/>
      <c r="H83" s="4"/>
      <c r="I83" s="5"/>
      <c r="J83" s="5"/>
      <c r="K83" s="5"/>
    </row>
    <row r="84" s="1" customFormat="true" ht="14.25" hidden="false" customHeight="true" outlineLevel="0" collapsed="false">
      <c r="A84" s="83" t="s">
        <v>74</v>
      </c>
      <c r="B84" s="83"/>
      <c r="C84" s="83"/>
      <c r="D84" s="83"/>
      <c r="E84" s="83"/>
      <c r="F84" s="83"/>
      <c r="G84" s="83"/>
      <c r="H84" s="4"/>
      <c r="I84" s="5"/>
      <c r="J84" s="5"/>
      <c r="K84" s="5"/>
    </row>
    <row r="85" s="1" customFormat="true" ht="13.9" hidden="false" customHeight="true" outlineLevel="0" collapsed="false">
      <c r="A85" s="83"/>
      <c r="B85" s="83"/>
      <c r="C85" s="83"/>
      <c r="D85" s="83"/>
      <c r="E85" s="83"/>
      <c r="F85" s="83"/>
      <c r="G85" s="83"/>
      <c r="H85" s="4"/>
      <c r="I85" s="5"/>
      <c r="J85" s="5"/>
      <c r="K85" s="5"/>
    </row>
    <row r="86" s="1" customFormat="true" ht="14.25" hidden="false" customHeight="true" outlineLevel="0" collapsed="false">
      <c r="A86" s="83" t="s">
        <v>75</v>
      </c>
      <c r="B86" s="83"/>
      <c r="C86" s="83"/>
      <c r="D86" s="83"/>
      <c r="E86" s="83"/>
      <c r="F86" s="83"/>
      <c r="G86" s="83"/>
      <c r="H86" s="4"/>
      <c r="I86" s="5"/>
      <c r="J86" s="5"/>
      <c r="K86" s="5"/>
    </row>
    <row r="87" s="1" customFormat="true" ht="13.9" hidden="false" customHeight="true" outlineLevel="0" collapsed="false">
      <c r="A87" s="83"/>
      <c r="B87" s="83"/>
      <c r="C87" s="83"/>
      <c r="D87" s="83"/>
      <c r="E87" s="83"/>
      <c r="F87" s="83"/>
      <c r="G87" s="83"/>
      <c r="H87" s="4"/>
      <c r="I87" s="5"/>
      <c r="J87" s="5"/>
      <c r="K87" s="5"/>
    </row>
    <row r="88" customFormat="false" ht="53.25" hidden="false" customHeight="true" outlineLevel="0" collapsed="false">
      <c r="A88" s="84" t="s">
        <v>76</v>
      </c>
      <c r="B88" s="84"/>
      <c r="C88" s="84"/>
      <c r="D88" s="84"/>
      <c r="E88" s="84"/>
      <c r="F88" s="84"/>
      <c r="G88" s="84"/>
      <c r="H88" s="85"/>
      <c r="I88" s="85"/>
    </row>
    <row r="89" s="1" customFormat="true" ht="19.35" hidden="false" customHeight="true" outlineLevel="0" collapsed="false">
      <c r="A89" s="83" t="s">
        <v>77</v>
      </c>
      <c r="B89" s="83"/>
      <c r="C89" s="83"/>
      <c r="D89" s="83"/>
      <c r="E89" s="83"/>
      <c r="F89" s="83"/>
      <c r="G89" s="83"/>
      <c r="H89" s="4"/>
      <c r="I89" s="5"/>
      <c r="J89" s="5"/>
      <c r="K89" s="5"/>
    </row>
    <row r="90" s="1" customFormat="true" ht="14.25" hidden="false" customHeight="false" outlineLevel="0" collapsed="false">
      <c r="A90" s="28"/>
      <c r="B90" s="28"/>
      <c r="C90" s="28"/>
      <c r="D90" s="28"/>
      <c r="E90" s="28"/>
      <c r="F90" s="28"/>
      <c r="G90" s="28"/>
      <c r="H90" s="4"/>
      <c r="I90" s="5"/>
      <c r="J90" s="5"/>
      <c r="K90" s="5"/>
    </row>
    <row r="91" s="1" customFormat="true" ht="14.25" hidden="false" customHeight="false" outlineLevel="0" collapsed="false">
      <c r="A91" s="86" t="s">
        <v>78</v>
      </c>
      <c r="B91" s="86"/>
      <c r="C91" s="86"/>
      <c r="D91" s="86"/>
      <c r="E91" s="86"/>
      <c r="F91" s="86"/>
      <c r="G91" s="86"/>
      <c r="H91" s="4"/>
      <c r="I91" s="5"/>
      <c r="J91" s="5"/>
      <c r="K91" s="5"/>
    </row>
    <row r="92" s="1" customFormat="true" ht="13.9" hidden="false" customHeight="true" outlineLevel="0" collapsed="false">
      <c r="A92" s="13"/>
      <c r="B92" s="33"/>
      <c r="C92" s="33"/>
      <c r="D92" s="33"/>
      <c r="E92" s="33"/>
      <c r="F92" s="33"/>
      <c r="G92" s="33"/>
      <c r="H92" s="4"/>
      <c r="I92" s="5"/>
      <c r="J92" s="5"/>
      <c r="K92" s="5"/>
    </row>
    <row r="93" s="1" customFormat="true" ht="14.25" hidden="false" customHeight="true" outlineLevel="0" collapsed="false">
      <c r="A93" s="87" t="s">
        <v>79</v>
      </c>
      <c r="B93" s="87" t="s">
        <v>80</v>
      </c>
      <c r="C93" s="87"/>
      <c r="D93" s="87"/>
      <c r="E93" s="87"/>
      <c r="F93" s="88" t="s">
        <v>40</v>
      </c>
      <c r="G93" s="88"/>
      <c r="H93" s="4"/>
      <c r="I93" s="5"/>
      <c r="J93" s="5"/>
      <c r="K93" s="5"/>
    </row>
    <row r="94" s="1" customFormat="true" ht="14.25" hidden="false" customHeight="true" outlineLevel="0" collapsed="false">
      <c r="A94" s="89" t="s">
        <v>6</v>
      </c>
      <c r="B94" s="90" t="s">
        <v>81</v>
      </c>
      <c r="C94" s="90"/>
      <c r="D94" s="90"/>
      <c r="E94" s="90"/>
      <c r="F94" s="91"/>
      <c r="G94" s="91"/>
      <c r="H94" s="4"/>
      <c r="I94" s="5"/>
      <c r="J94" s="5"/>
      <c r="K94" s="5"/>
    </row>
    <row r="95" s="1" customFormat="true" ht="31.5" hidden="false" customHeight="true" outlineLevel="0" collapsed="false">
      <c r="A95" s="89" t="s">
        <v>9</v>
      </c>
      <c r="B95" s="90" t="s">
        <v>82</v>
      </c>
      <c r="C95" s="90"/>
      <c r="D95" s="90"/>
      <c r="E95" s="90"/>
      <c r="F95" s="91" t="n">
        <f aca="false">15*(27.16-0.67)</f>
        <v>397.35</v>
      </c>
      <c r="G95" s="91"/>
      <c r="H95" s="4"/>
      <c r="I95" s="5"/>
      <c r="J95" s="5"/>
      <c r="K95" s="5"/>
    </row>
    <row r="96" s="1" customFormat="true" ht="27.75" hidden="false" customHeight="true" outlineLevel="0" collapsed="false">
      <c r="A96" s="92" t="s">
        <v>12</v>
      </c>
      <c r="B96" s="93" t="s">
        <v>83</v>
      </c>
      <c r="C96" s="93"/>
      <c r="D96" s="93"/>
      <c r="E96" s="93"/>
      <c r="F96" s="91" t="n">
        <v>45.6</v>
      </c>
      <c r="G96" s="91"/>
      <c r="H96" s="4"/>
      <c r="I96" s="5"/>
      <c r="J96" s="5"/>
      <c r="K96" s="5"/>
    </row>
    <row r="97" s="1" customFormat="true" ht="27.75" hidden="false" customHeight="true" outlineLevel="0" collapsed="false">
      <c r="A97" s="92" t="s">
        <v>15</v>
      </c>
      <c r="B97" s="93" t="s">
        <v>84</v>
      </c>
      <c r="C97" s="93"/>
      <c r="D97" s="93"/>
      <c r="E97" s="93"/>
      <c r="F97" s="94"/>
      <c r="G97" s="94"/>
      <c r="H97" s="4"/>
      <c r="I97" s="5"/>
      <c r="J97" s="5"/>
      <c r="K97" s="5"/>
    </row>
    <row r="98" s="1" customFormat="true" ht="13.9" hidden="false" customHeight="true" outlineLevel="0" collapsed="false">
      <c r="A98" s="89" t="s">
        <v>66</v>
      </c>
      <c r="B98" s="95" t="s">
        <v>85</v>
      </c>
      <c r="C98" s="95"/>
      <c r="D98" s="95"/>
      <c r="E98" s="95"/>
      <c r="F98" s="91"/>
      <c r="G98" s="91"/>
      <c r="H98" s="4"/>
      <c r="I98" s="5"/>
      <c r="J98" s="5"/>
      <c r="K98" s="5"/>
    </row>
    <row r="99" s="1" customFormat="true" ht="14.1" hidden="false" customHeight="true" outlineLevel="0" collapsed="false">
      <c r="A99" s="80" t="s">
        <v>43</v>
      </c>
      <c r="B99" s="80"/>
      <c r="C99" s="80"/>
      <c r="D99" s="80"/>
      <c r="E99" s="80"/>
      <c r="F99" s="96" t="n">
        <f aca="false">SUM(F94:G98)</f>
        <v>442.95</v>
      </c>
      <c r="G99" s="96"/>
      <c r="H99" s="4"/>
      <c r="I99" s="5"/>
      <c r="J99" s="5"/>
      <c r="K99" s="5"/>
    </row>
    <row r="100" s="1" customFormat="true" ht="14.25" hidden="false" customHeight="false" outlineLevel="0" collapsed="false">
      <c r="A100" s="23"/>
      <c r="B100" s="23"/>
      <c r="C100" s="23"/>
      <c r="D100" s="23"/>
      <c r="E100" s="23"/>
      <c r="F100" s="23"/>
      <c r="G100" s="23"/>
      <c r="H100" s="4"/>
      <c r="I100" s="5"/>
      <c r="J100" s="5"/>
      <c r="K100" s="5"/>
    </row>
    <row r="101" s="1" customFormat="true" ht="14.25" hidden="false" customHeight="true" outlineLevel="0" collapsed="false">
      <c r="A101" s="83" t="s">
        <v>86</v>
      </c>
      <c r="B101" s="83"/>
      <c r="C101" s="83"/>
      <c r="D101" s="83"/>
      <c r="E101" s="83"/>
      <c r="F101" s="83"/>
      <c r="G101" s="83"/>
      <c r="H101" s="4"/>
      <c r="I101" s="5"/>
      <c r="J101" s="5"/>
      <c r="K101" s="5"/>
    </row>
    <row r="102" s="1" customFormat="true" ht="13.9" hidden="false" customHeight="true" outlineLevel="0" collapsed="false">
      <c r="A102" s="97"/>
      <c r="B102" s="97"/>
      <c r="C102" s="97"/>
      <c r="D102" s="97"/>
      <c r="E102" s="97"/>
      <c r="F102" s="97"/>
      <c r="G102" s="97"/>
      <c r="H102" s="4"/>
      <c r="I102" s="5"/>
      <c r="J102" s="5"/>
      <c r="K102" s="5"/>
    </row>
    <row r="103" s="1" customFormat="true" ht="15.75" hidden="false" customHeight="true" outlineLevel="0" collapsed="false">
      <c r="A103" s="83" t="s">
        <v>87</v>
      </c>
      <c r="B103" s="83"/>
      <c r="C103" s="83"/>
      <c r="D103" s="83"/>
      <c r="E103" s="83"/>
      <c r="F103" s="83"/>
      <c r="G103" s="83"/>
      <c r="H103" s="4"/>
      <c r="I103" s="5"/>
      <c r="J103" s="5"/>
      <c r="K103" s="5"/>
    </row>
    <row r="104" s="1" customFormat="true" ht="14.25" hidden="false" customHeight="false" outlineLevel="0" collapsed="false">
      <c r="A104" s="83"/>
      <c r="B104" s="83"/>
      <c r="C104" s="83"/>
      <c r="D104" s="83"/>
      <c r="E104" s="83"/>
      <c r="F104" s="83"/>
      <c r="G104" s="83"/>
      <c r="H104" s="4"/>
      <c r="I104" s="5"/>
      <c r="J104" s="5"/>
      <c r="K104" s="5"/>
    </row>
    <row r="105" s="1" customFormat="true" ht="14.25" hidden="false" customHeight="true" outlineLevel="0" collapsed="false">
      <c r="A105" s="98"/>
      <c r="B105" s="98"/>
      <c r="C105" s="98"/>
      <c r="D105" s="98"/>
      <c r="E105" s="98"/>
      <c r="F105" s="98"/>
      <c r="G105" s="98"/>
      <c r="H105" s="4"/>
      <c r="I105" s="5"/>
      <c r="J105" s="5"/>
      <c r="K105" s="5"/>
    </row>
    <row r="106" s="1" customFormat="true" ht="25.35" hidden="false" customHeight="true" outlineLevel="0" collapsed="false">
      <c r="A106" s="57" t="s">
        <v>88</v>
      </c>
      <c r="B106" s="57"/>
      <c r="C106" s="57"/>
      <c r="D106" s="57"/>
      <c r="E106" s="57"/>
      <c r="F106" s="57"/>
      <c r="G106" s="57"/>
      <c r="H106" s="4"/>
      <c r="I106" s="5"/>
      <c r="J106" s="5"/>
      <c r="K106" s="5"/>
    </row>
    <row r="107" s="1" customFormat="true" ht="13.9" hidden="false" customHeight="true" outlineLevel="0" collapsed="false">
      <c r="A107" s="5"/>
      <c r="B107" s="97"/>
      <c r="C107" s="97"/>
      <c r="D107" s="97"/>
      <c r="E107" s="97"/>
      <c r="F107" s="97"/>
      <c r="G107" s="97"/>
      <c r="H107" s="4"/>
      <c r="I107" s="5"/>
      <c r="J107" s="5"/>
      <c r="K107" s="5"/>
    </row>
    <row r="108" s="1" customFormat="true" ht="13.9" hidden="false" customHeight="true" outlineLevel="0" collapsed="false">
      <c r="A108" s="45" t="s">
        <v>89</v>
      </c>
      <c r="B108" s="45"/>
      <c r="C108" s="45"/>
      <c r="D108" s="45"/>
      <c r="E108" s="45"/>
      <c r="F108" s="45"/>
      <c r="G108" s="45"/>
      <c r="H108" s="4"/>
      <c r="I108" s="5"/>
      <c r="J108" s="5"/>
      <c r="K108" s="5"/>
    </row>
    <row r="109" s="1" customFormat="true" ht="13.9" hidden="false" customHeight="true" outlineLevel="0" collapsed="false">
      <c r="A109" s="45"/>
      <c r="B109" s="45"/>
      <c r="C109" s="45"/>
      <c r="D109" s="45"/>
      <c r="E109" s="45"/>
      <c r="F109" s="45"/>
      <c r="G109" s="45"/>
      <c r="H109" s="4"/>
      <c r="I109" s="5"/>
      <c r="J109" s="5"/>
      <c r="K109" s="5"/>
    </row>
    <row r="110" s="1" customFormat="true" ht="37.5" hidden="false" customHeight="true" outlineLevel="0" collapsed="false">
      <c r="A110" s="99" t="s">
        <v>90</v>
      </c>
      <c r="B110" s="99"/>
      <c r="C110" s="99"/>
      <c r="D110" s="99"/>
      <c r="E110" s="99"/>
      <c r="F110" s="99"/>
      <c r="G110" s="99"/>
      <c r="H110" s="4"/>
      <c r="I110" s="5"/>
      <c r="J110" s="5"/>
      <c r="K110" s="5"/>
    </row>
    <row r="111" s="1" customFormat="true" ht="13.9" hidden="false" customHeight="true" outlineLevel="0" collapsed="false">
      <c r="A111" s="5"/>
      <c r="B111" s="100"/>
      <c r="C111" s="100"/>
      <c r="D111" s="100"/>
      <c r="E111" s="100"/>
      <c r="F111" s="100"/>
      <c r="G111" s="100"/>
      <c r="H111" s="4"/>
      <c r="I111" s="5"/>
      <c r="J111" s="5"/>
      <c r="K111" s="5"/>
    </row>
    <row r="112" s="1" customFormat="true" ht="14.25" hidden="false" customHeight="true" outlineLevel="0" collapsed="false">
      <c r="A112" s="27" t="s">
        <v>91</v>
      </c>
      <c r="B112" s="27"/>
      <c r="C112" s="27"/>
      <c r="D112" s="27"/>
      <c r="E112" s="27"/>
      <c r="F112" s="27"/>
      <c r="G112" s="27"/>
      <c r="H112" s="4"/>
      <c r="I112" s="5"/>
      <c r="J112" s="5"/>
      <c r="K112" s="5"/>
    </row>
    <row r="113" s="1" customFormat="true" ht="13.9" hidden="false" customHeight="true" outlineLevel="0" collapsed="false">
      <c r="A113" s="5"/>
      <c r="B113" s="5"/>
      <c r="C113" s="5"/>
      <c r="D113" s="5"/>
      <c r="E113" s="5"/>
      <c r="F113" s="5"/>
      <c r="G113" s="5"/>
      <c r="H113" s="4"/>
      <c r="I113" s="5"/>
      <c r="J113" s="5"/>
      <c r="K113" s="5"/>
    </row>
    <row r="114" s="1" customFormat="true" ht="13.9" hidden="false" customHeight="true" outlineLevel="0" collapsed="false">
      <c r="A114" s="74" t="n">
        <v>2</v>
      </c>
      <c r="B114" s="101" t="s">
        <v>92</v>
      </c>
      <c r="C114" s="101"/>
      <c r="D114" s="101"/>
      <c r="E114" s="101"/>
      <c r="F114" s="74" t="s">
        <v>40</v>
      </c>
      <c r="G114" s="74"/>
      <c r="H114" s="4"/>
      <c r="I114" s="5"/>
      <c r="J114" s="5"/>
      <c r="K114" s="5"/>
    </row>
    <row r="115" s="1" customFormat="true" ht="13.9" hidden="false" customHeight="true" outlineLevel="0" collapsed="false">
      <c r="A115" s="76" t="s">
        <v>48</v>
      </c>
      <c r="B115" s="36" t="s">
        <v>49</v>
      </c>
      <c r="C115" s="36"/>
      <c r="D115" s="36"/>
      <c r="E115" s="36"/>
      <c r="F115" s="102" t="n">
        <f aca="false">G60</f>
        <v>312.190666666667</v>
      </c>
      <c r="G115" s="102"/>
      <c r="H115" s="4"/>
      <c r="I115" s="5"/>
      <c r="K115" s="5"/>
    </row>
    <row r="116" s="1" customFormat="true" ht="13.9" hidden="false" customHeight="true" outlineLevel="0" collapsed="false">
      <c r="A116" s="76" t="s">
        <v>59</v>
      </c>
      <c r="B116" s="36" t="s">
        <v>60</v>
      </c>
      <c r="C116" s="36"/>
      <c r="D116" s="36"/>
      <c r="E116" s="36"/>
      <c r="F116" s="102" t="n">
        <f aca="false">G82</f>
        <v>705.729301333333</v>
      </c>
      <c r="G116" s="102"/>
      <c r="H116" s="4"/>
      <c r="I116" s="5"/>
      <c r="K116" s="5"/>
    </row>
    <row r="117" s="1" customFormat="true" ht="13.9" hidden="false" customHeight="true" outlineLevel="0" collapsed="false">
      <c r="A117" s="76" t="s">
        <v>79</v>
      </c>
      <c r="B117" s="36" t="s">
        <v>80</v>
      </c>
      <c r="C117" s="36"/>
      <c r="D117" s="36"/>
      <c r="E117" s="36"/>
      <c r="F117" s="102" t="n">
        <f aca="false">F99</f>
        <v>442.95</v>
      </c>
      <c r="G117" s="102"/>
      <c r="H117" s="4"/>
      <c r="I117" s="5"/>
      <c r="K117" s="5"/>
    </row>
    <row r="118" s="1" customFormat="true" ht="14.25" hidden="false" customHeight="true" outlineLevel="0" collapsed="false">
      <c r="A118" s="101" t="s">
        <v>43</v>
      </c>
      <c r="B118" s="101"/>
      <c r="C118" s="101"/>
      <c r="D118" s="101"/>
      <c r="E118" s="101"/>
      <c r="F118" s="103" t="n">
        <f aca="false">F115+F116+F117</f>
        <v>1460.869968</v>
      </c>
      <c r="G118" s="103"/>
      <c r="H118" s="4"/>
      <c r="I118" s="5"/>
      <c r="K118" s="5"/>
    </row>
    <row r="119" s="1" customFormat="true" ht="14.25" hidden="false" customHeight="true" outlineLevel="0" collapsed="false">
      <c r="A119" s="104"/>
      <c r="B119" s="104"/>
      <c r="C119" s="104"/>
      <c r="D119" s="104"/>
      <c r="E119" s="104"/>
      <c r="F119" s="105"/>
      <c r="G119" s="105"/>
      <c r="H119" s="4"/>
      <c r="I119" s="5"/>
      <c r="J119" s="106"/>
      <c r="K119" s="5"/>
    </row>
    <row r="120" s="1" customFormat="true" ht="14.25" hidden="false" customHeight="false" outlineLevel="0" collapsed="false">
      <c r="A120" s="58" t="s">
        <v>93</v>
      </c>
      <c r="B120" s="58"/>
      <c r="C120" s="58"/>
      <c r="D120" s="58"/>
      <c r="E120" s="58"/>
      <c r="F120" s="58"/>
      <c r="G120" s="58"/>
      <c r="H120" s="4"/>
      <c r="I120" s="5"/>
      <c r="K120" s="5"/>
    </row>
    <row r="121" s="1" customFormat="true" ht="13.9" hidden="false" customHeight="true" outlineLevel="0" collapsed="false">
      <c r="A121" s="5"/>
      <c r="B121" s="33"/>
      <c r="C121" s="33"/>
      <c r="D121" s="33"/>
      <c r="E121" s="33"/>
      <c r="F121" s="33"/>
      <c r="G121" s="33"/>
      <c r="H121" s="4"/>
      <c r="I121" s="5"/>
    </row>
    <row r="122" s="1" customFormat="true" ht="13.9" hidden="false" customHeight="true" outlineLevel="0" collapsed="false">
      <c r="A122" s="61" t="n">
        <v>3</v>
      </c>
      <c r="B122" s="107" t="s">
        <v>94</v>
      </c>
      <c r="C122" s="107"/>
      <c r="D122" s="107"/>
      <c r="E122" s="107"/>
      <c r="F122" s="108" t="s">
        <v>50</v>
      </c>
      <c r="G122" s="61" t="s">
        <v>40</v>
      </c>
      <c r="H122" s="4"/>
      <c r="I122" s="5"/>
    </row>
    <row r="123" s="1" customFormat="true" ht="14.25" hidden="false" customHeight="true" outlineLevel="0" collapsed="false">
      <c r="A123" s="62" t="s">
        <v>6</v>
      </c>
      <c r="B123" s="109" t="s">
        <v>95</v>
      </c>
      <c r="C123" s="109"/>
      <c r="D123" s="109"/>
      <c r="E123" s="109"/>
      <c r="F123" s="110" t="n">
        <v>0.0042</v>
      </c>
      <c r="G123" s="111" t="n">
        <f aca="false">F47*F123</f>
        <v>6.7433184</v>
      </c>
      <c r="H123" s="4"/>
      <c r="I123" s="5"/>
    </row>
    <row r="124" s="1" customFormat="true" ht="14.25" hidden="false" customHeight="true" outlineLevel="0" collapsed="false">
      <c r="A124" s="14" t="s">
        <v>9</v>
      </c>
      <c r="B124" s="109" t="s">
        <v>96</v>
      </c>
      <c r="C124" s="109"/>
      <c r="D124" s="109"/>
      <c r="E124" s="109"/>
      <c r="F124" s="110" t="n">
        <f aca="false">F81*F123</f>
        <v>0.000336</v>
      </c>
      <c r="G124" s="111" t="n">
        <f aca="false">F47*F124</f>
        <v>0.539465472</v>
      </c>
      <c r="H124" s="4"/>
      <c r="I124" s="5"/>
    </row>
    <row r="125" s="1" customFormat="true" ht="14.25" hidden="false" customHeight="true" outlineLevel="0" collapsed="false">
      <c r="A125" s="14" t="s">
        <v>12</v>
      </c>
      <c r="B125" s="109" t="s">
        <v>97</v>
      </c>
      <c r="C125" s="109"/>
      <c r="D125" s="109"/>
      <c r="E125" s="109"/>
      <c r="F125" s="110" t="n">
        <v>0.04</v>
      </c>
      <c r="G125" s="111" t="n">
        <f aca="false">F47*F125</f>
        <v>64.22208</v>
      </c>
      <c r="H125" s="4"/>
      <c r="I125" s="5"/>
    </row>
    <row r="126" s="1" customFormat="true" ht="14.25" hidden="false" customHeight="true" outlineLevel="0" collapsed="false">
      <c r="A126" s="112" t="s">
        <v>15</v>
      </c>
      <c r="B126" s="109" t="s">
        <v>98</v>
      </c>
      <c r="C126" s="109"/>
      <c r="D126" s="109"/>
      <c r="E126" s="109"/>
      <c r="F126" s="110" t="n">
        <v>0.0194</v>
      </c>
      <c r="G126" s="111" t="n">
        <f aca="false">F47*F126</f>
        <v>31.1477088</v>
      </c>
      <c r="H126" s="4"/>
      <c r="I126" s="5"/>
    </row>
    <row r="127" s="1" customFormat="true" ht="26.25" hidden="false" customHeight="true" outlineLevel="0" collapsed="false">
      <c r="A127" s="112" t="s">
        <v>66</v>
      </c>
      <c r="B127" s="109" t="s">
        <v>99</v>
      </c>
      <c r="C127" s="109"/>
      <c r="D127" s="109"/>
      <c r="E127" s="109"/>
      <c r="F127" s="110" t="n">
        <f aca="false">F82*F126</f>
        <v>0.0071392</v>
      </c>
      <c r="G127" s="111" t="n">
        <f aca="false">F47*F127</f>
        <v>11.4623568384</v>
      </c>
      <c r="H127" s="4"/>
      <c r="I127" s="5"/>
    </row>
    <row r="128" s="1" customFormat="true" ht="13.9" hidden="false" customHeight="true" outlineLevel="0" collapsed="false">
      <c r="A128" s="113"/>
      <c r="B128" s="114" t="s">
        <v>100</v>
      </c>
      <c r="C128" s="114"/>
      <c r="D128" s="114"/>
      <c r="E128" s="114"/>
      <c r="F128" s="115" t="n">
        <f aca="false">SUM(F123:F127)</f>
        <v>0.0710752</v>
      </c>
      <c r="G128" s="116" t="n">
        <f aca="false">SUM(G123:G127)</f>
        <v>114.1149295104</v>
      </c>
      <c r="H128" s="4"/>
      <c r="I128" s="5"/>
    </row>
    <row r="129" s="1" customFormat="true" ht="13.9" hidden="false" customHeight="true" outlineLevel="0" collapsed="false">
      <c r="A129" s="117"/>
      <c r="B129" s="118"/>
      <c r="C129" s="118"/>
      <c r="D129" s="118"/>
      <c r="E129" s="118"/>
      <c r="F129" s="119"/>
      <c r="G129" s="120"/>
      <c r="H129" s="4"/>
      <c r="I129" s="5"/>
    </row>
    <row r="130" s="1" customFormat="true" ht="13.9" hidden="false" customHeight="true" outlineLevel="0" collapsed="false">
      <c r="A130" s="83" t="s">
        <v>101</v>
      </c>
      <c r="B130" s="83"/>
      <c r="C130" s="83"/>
      <c r="D130" s="83"/>
      <c r="E130" s="83"/>
      <c r="F130" s="83"/>
      <c r="G130" s="83"/>
      <c r="H130" s="4"/>
      <c r="I130" s="5"/>
    </row>
    <row r="131" s="1" customFormat="true" ht="15.75" hidden="false" customHeight="true" outlineLevel="0" collapsed="false">
      <c r="A131" s="83"/>
      <c r="B131" s="83"/>
      <c r="C131" s="83"/>
      <c r="D131" s="83"/>
      <c r="E131" s="83"/>
      <c r="F131" s="83"/>
      <c r="G131" s="83"/>
      <c r="H131" s="4"/>
      <c r="I131" s="121"/>
      <c r="J131" s="122"/>
      <c r="K131" s="5"/>
    </row>
    <row r="132" s="1" customFormat="true" ht="14.25" hidden="false" customHeight="false" outlineLevel="0" collapsed="false">
      <c r="A132" s="83"/>
      <c r="B132" s="83"/>
      <c r="C132" s="83"/>
      <c r="D132" s="83"/>
      <c r="E132" s="83"/>
      <c r="F132" s="83"/>
      <c r="G132" s="83"/>
      <c r="H132" s="4"/>
      <c r="I132" s="5"/>
      <c r="J132" s="5"/>
      <c r="K132" s="5"/>
    </row>
    <row r="133" s="1" customFormat="true" ht="25.35" hidden="false" customHeight="true" outlineLevel="0" collapsed="false">
      <c r="A133" s="83"/>
      <c r="B133" s="83"/>
      <c r="C133" s="83"/>
      <c r="D133" s="83"/>
      <c r="E133" s="83"/>
      <c r="F133" s="83"/>
      <c r="G133" s="83"/>
      <c r="H133" s="4"/>
      <c r="I133" s="5"/>
      <c r="J133" s="5"/>
      <c r="K133" s="5"/>
    </row>
    <row r="134" s="1" customFormat="true" ht="58.15" hidden="false" customHeight="true" outlineLevel="0" collapsed="false">
      <c r="A134" s="123" t="s">
        <v>102</v>
      </c>
      <c r="B134" s="123"/>
      <c r="C134" s="123"/>
      <c r="D134" s="123"/>
      <c r="E134" s="123"/>
      <c r="F134" s="123"/>
      <c r="G134" s="123"/>
      <c r="H134" s="4"/>
      <c r="I134" s="5"/>
    </row>
    <row r="135" s="1" customFormat="true" ht="80.45" hidden="false" customHeight="true" outlineLevel="0" collapsed="false">
      <c r="A135" s="124" t="s">
        <v>103</v>
      </c>
      <c r="B135" s="124"/>
      <c r="C135" s="124"/>
      <c r="D135" s="124"/>
      <c r="E135" s="124"/>
      <c r="F135" s="124"/>
      <c r="G135" s="124"/>
      <c r="H135" s="4"/>
      <c r="I135" s="5"/>
    </row>
    <row r="136" s="1" customFormat="true" ht="14.25" hidden="false" customHeight="true" outlineLevel="0" collapsed="false">
      <c r="A136" s="117"/>
      <c r="B136" s="118"/>
      <c r="C136" s="118"/>
      <c r="D136" s="118"/>
      <c r="E136" s="118"/>
      <c r="F136" s="119"/>
      <c r="G136" s="125"/>
      <c r="H136" s="4"/>
      <c r="I136" s="5"/>
      <c r="J136" s="5"/>
      <c r="K136" s="5"/>
    </row>
    <row r="137" s="1" customFormat="true" ht="13.9" hidden="false" customHeight="true" outlineLevel="0" collapsed="false">
      <c r="A137" s="58" t="s">
        <v>104</v>
      </c>
      <c r="B137" s="58"/>
      <c r="C137" s="58"/>
      <c r="D137" s="58"/>
      <c r="E137" s="58"/>
      <c r="F137" s="58"/>
      <c r="G137" s="58"/>
      <c r="H137" s="4"/>
      <c r="I137" s="5"/>
      <c r="J137" s="5"/>
      <c r="K137" s="5"/>
    </row>
    <row r="138" s="1" customFormat="true" ht="14.25" hidden="false" customHeight="true" outlineLevel="0" collapsed="false">
      <c r="A138" s="126"/>
      <c r="B138" s="126"/>
      <c r="C138" s="126"/>
      <c r="D138" s="126"/>
      <c r="E138" s="126"/>
      <c r="F138" s="126"/>
      <c r="G138" s="126"/>
      <c r="H138" s="4"/>
      <c r="I138" s="5"/>
      <c r="J138" s="5"/>
      <c r="K138" s="5"/>
    </row>
    <row r="139" s="1" customFormat="true" ht="26.25" hidden="false" customHeight="true" outlineLevel="0" collapsed="false">
      <c r="A139" s="57" t="s">
        <v>105</v>
      </c>
      <c r="B139" s="57"/>
      <c r="C139" s="57"/>
      <c r="D139" s="57"/>
      <c r="E139" s="57"/>
      <c r="F139" s="57"/>
      <c r="G139" s="57"/>
      <c r="H139" s="4"/>
      <c r="I139" s="5"/>
      <c r="J139" s="5"/>
      <c r="K139" s="5"/>
    </row>
    <row r="140" s="1" customFormat="true" ht="14.25" hidden="false" customHeight="false" outlineLevel="0" collapsed="false">
      <c r="A140" s="126"/>
      <c r="B140" s="126"/>
      <c r="C140" s="126"/>
      <c r="D140" s="126"/>
      <c r="E140" s="126"/>
      <c r="F140" s="126"/>
      <c r="G140" s="126"/>
      <c r="H140" s="4"/>
      <c r="I140" s="5"/>
      <c r="J140" s="5"/>
      <c r="K140" s="5"/>
    </row>
    <row r="141" s="1" customFormat="true" ht="26.1" hidden="false" customHeight="true" outlineLevel="0" collapsed="false">
      <c r="A141" s="72" t="s">
        <v>106</v>
      </c>
      <c r="B141" s="72"/>
      <c r="C141" s="72"/>
      <c r="D141" s="72"/>
      <c r="E141" s="72"/>
      <c r="F141" s="72"/>
      <c r="G141" s="127" t="n">
        <f aca="false">(F47+F118+G128)/30</f>
        <v>106.01789658368</v>
      </c>
      <c r="H141" s="4"/>
      <c r="I141" s="5"/>
      <c r="J141" s="5"/>
      <c r="K141" s="5"/>
    </row>
    <row r="142" s="1" customFormat="true" ht="13.9" hidden="false" customHeight="true" outlineLevel="0" collapsed="false">
      <c r="A142" s="126"/>
      <c r="B142" s="126"/>
      <c r="C142" s="126"/>
      <c r="D142" s="126"/>
      <c r="E142" s="126"/>
      <c r="F142" s="126"/>
      <c r="G142" s="128"/>
      <c r="H142" s="4"/>
      <c r="I142" s="129"/>
      <c r="J142" s="5"/>
      <c r="K142" s="5"/>
    </row>
    <row r="143" s="1" customFormat="true" ht="13.9" hidden="false" customHeight="true" outlineLevel="0" collapsed="false">
      <c r="A143" s="86" t="s">
        <v>107</v>
      </c>
      <c r="B143" s="86"/>
      <c r="C143" s="86"/>
      <c r="D143" s="86"/>
      <c r="E143" s="86"/>
      <c r="F143" s="86"/>
      <c r="G143" s="86"/>
      <c r="H143" s="4"/>
      <c r="I143" s="130"/>
      <c r="J143" s="5"/>
      <c r="K143" s="5"/>
    </row>
    <row r="144" s="1" customFormat="true" ht="13.9" hidden="false" customHeight="true" outlineLevel="0" collapsed="false">
      <c r="A144" s="126"/>
      <c r="B144" s="126"/>
      <c r="C144" s="126"/>
      <c r="D144" s="126"/>
      <c r="E144" s="126"/>
      <c r="F144" s="126"/>
      <c r="G144" s="126"/>
      <c r="H144" s="4"/>
      <c r="I144" s="5"/>
      <c r="J144" s="5"/>
      <c r="K144" s="5"/>
    </row>
    <row r="145" s="1" customFormat="true" ht="26.25" hidden="false" customHeight="true" outlineLevel="0" collapsed="false">
      <c r="A145" s="61" t="s">
        <v>108</v>
      </c>
      <c r="B145" s="61" t="s">
        <v>109</v>
      </c>
      <c r="C145" s="61"/>
      <c r="D145" s="61"/>
      <c r="E145" s="61"/>
      <c r="F145" s="131" t="s">
        <v>110</v>
      </c>
      <c r="G145" s="61" t="s">
        <v>40</v>
      </c>
      <c r="H145" s="4"/>
      <c r="I145" s="5"/>
      <c r="J145" s="5"/>
      <c r="K145" s="5"/>
    </row>
    <row r="146" s="1" customFormat="true" ht="13.9" hidden="false" customHeight="true" outlineLevel="0" collapsed="false">
      <c r="A146" s="14" t="s">
        <v>6</v>
      </c>
      <c r="B146" s="132" t="s">
        <v>111</v>
      </c>
      <c r="C146" s="132"/>
      <c r="D146" s="132"/>
      <c r="E146" s="132"/>
      <c r="F146" s="133" t="n">
        <v>15</v>
      </c>
      <c r="G146" s="134" t="n">
        <f aca="false">(G141*F146)/12</f>
        <v>132.5223707296</v>
      </c>
      <c r="H146" s="4"/>
      <c r="I146" s="5"/>
      <c r="J146" s="5"/>
      <c r="K146" s="5"/>
    </row>
    <row r="147" s="1" customFormat="true" ht="13.9" hidden="false" customHeight="true" outlineLevel="0" collapsed="false">
      <c r="A147" s="89" t="s">
        <v>9</v>
      </c>
      <c r="B147" s="135" t="s">
        <v>109</v>
      </c>
      <c r="C147" s="135"/>
      <c r="D147" s="135"/>
      <c r="E147" s="135"/>
      <c r="F147" s="136" t="n">
        <v>1</v>
      </c>
      <c r="G147" s="134" t="n">
        <f aca="false">(G141*F147)/12</f>
        <v>8.83482471530667</v>
      </c>
      <c r="H147" s="4"/>
      <c r="I147" s="5"/>
      <c r="J147" s="5"/>
      <c r="K147" s="5"/>
    </row>
    <row r="148" s="1" customFormat="true" ht="13.9" hidden="false" customHeight="true" outlineLevel="0" collapsed="false">
      <c r="A148" s="89" t="s">
        <v>12</v>
      </c>
      <c r="B148" s="63" t="s">
        <v>112</v>
      </c>
      <c r="C148" s="63"/>
      <c r="D148" s="63"/>
      <c r="E148" s="63"/>
      <c r="F148" s="136" t="n">
        <v>0.325</v>
      </c>
      <c r="G148" s="134" t="n">
        <f aca="false">(G141*F148)/12</f>
        <v>2.87131803247467</v>
      </c>
      <c r="H148" s="4"/>
      <c r="I148" s="5"/>
      <c r="J148" s="5"/>
      <c r="K148" s="5"/>
    </row>
    <row r="149" s="1" customFormat="true" ht="14.25" hidden="false" customHeight="true" outlineLevel="0" collapsed="false">
      <c r="A149" s="89" t="s">
        <v>15</v>
      </c>
      <c r="B149" s="63" t="s">
        <v>113</v>
      </c>
      <c r="C149" s="63"/>
      <c r="D149" s="63"/>
      <c r="E149" s="63"/>
      <c r="F149" s="136" t="n">
        <v>0.6913</v>
      </c>
      <c r="G149" s="134" t="n">
        <f aca="false">(G141*F149)/12</f>
        <v>6.1075143256915</v>
      </c>
      <c r="H149" s="4"/>
      <c r="I149" s="5"/>
      <c r="J149" s="5"/>
      <c r="K149" s="5"/>
    </row>
    <row r="150" s="1" customFormat="true" ht="13.9" hidden="false" customHeight="true" outlineLevel="0" collapsed="false">
      <c r="A150" s="89" t="s">
        <v>66</v>
      </c>
      <c r="B150" s="63" t="s">
        <v>114</v>
      </c>
      <c r="C150" s="63"/>
      <c r="D150" s="63"/>
      <c r="E150" s="63"/>
      <c r="F150" s="136" t="n">
        <v>0.2475</v>
      </c>
      <c r="G150" s="134" t="n">
        <f aca="false">(G141*F150)/12</f>
        <v>2.1866191170384</v>
      </c>
      <c r="H150" s="4"/>
      <c r="I150" s="5"/>
      <c r="J150" s="5"/>
      <c r="K150" s="5"/>
    </row>
    <row r="151" s="1" customFormat="true" ht="21.4" hidden="false" customHeight="true" outlineLevel="0" collapsed="false">
      <c r="A151" s="137" t="s">
        <v>68</v>
      </c>
      <c r="B151" s="63" t="s">
        <v>115</v>
      </c>
      <c r="C151" s="63"/>
      <c r="D151" s="63"/>
      <c r="E151" s="63"/>
      <c r="F151" s="138" t="n">
        <f aca="false">1.25+2.5+0.2688+0.0305+0.0177+0.02+0.004+0.0014</f>
        <v>4.0924</v>
      </c>
      <c r="G151" s="134" t="n">
        <f aca="false">(G141*F151)/12</f>
        <v>36.155636664921</v>
      </c>
      <c r="H151" s="4"/>
      <c r="I151" s="5"/>
      <c r="J151" s="5"/>
      <c r="K151" s="5"/>
    </row>
    <row r="152" s="1" customFormat="true" ht="14.25" hidden="false" customHeight="true" outlineLevel="0" collapsed="false">
      <c r="A152" s="113"/>
      <c r="B152" s="87" t="s">
        <v>100</v>
      </c>
      <c r="C152" s="87"/>
      <c r="D152" s="87"/>
      <c r="E152" s="87"/>
      <c r="F152" s="139" t="n">
        <f aca="false">SUM(F146:F151)</f>
        <v>21.3562</v>
      </c>
      <c r="G152" s="116" t="n">
        <f aca="false">SUM(G146:G151)</f>
        <v>188.678283585032</v>
      </c>
      <c r="H152" s="4"/>
      <c r="I152" s="5"/>
      <c r="J152" s="5"/>
      <c r="K152" s="5"/>
    </row>
    <row r="153" s="1" customFormat="true" ht="14.25" hidden="false" customHeight="true" outlineLevel="0" collapsed="false">
      <c r="A153" s="5"/>
      <c r="B153" s="5"/>
      <c r="C153" s="5"/>
      <c r="D153" s="5"/>
      <c r="E153" s="5"/>
      <c r="F153" s="5"/>
      <c r="G153" s="5"/>
      <c r="H153" s="4"/>
      <c r="I153" s="5"/>
      <c r="J153" s="5"/>
      <c r="K153" s="5"/>
    </row>
    <row r="154" s="1" customFormat="true" ht="14.25" hidden="false" customHeight="true" outlineLevel="0" collapsed="false">
      <c r="A154" s="57" t="s">
        <v>116</v>
      </c>
      <c r="B154" s="57"/>
      <c r="C154" s="57"/>
      <c r="D154" s="57"/>
      <c r="E154" s="57"/>
      <c r="F154" s="57"/>
      <c r="G154" s="57"/>
      <c r="H154" s="4"/>
      <c r="I154" s="5"/>
      <c r="J154" s="5"/>
      <c r="K154" s="5"/>
    </row>
    <row r="155" s="1" customFormat="true" ht="15.75" hidden="false" customHeight="true" outlineLevel="0" collapsed="false">
      <c r="A155" s="57"/>
      <c r="B155" s="57"/>
      <c r="C155" s="57"/>
      <c r="D155" s="57"/>
      <c r="E155" s="57"/>
      <c r="F155" s="57"/>
      <c r="G155" s="57"/>
      <c r="H155" s="4"/>
      <c r="I155" s="5"/>
      <c r="J155" s="140"/>
      <c r="K155" s="5"/>
    </row>
    <row r="156" s="1" customFormat="true" ht="14.25" hidden="false" customHeight="false" outlineLevel="0" collapsed="false">
      <c r="A156" s="5"/>
      <c r="B156" s="5"/>
      <c r="C156" s="5"/>
      <c r="D156" s="5"/>
      <c r="E156" s="5"/>
      <c r="F156" s="5"/>
      <c r="G156" s="5"/>
      <c r="H156" s="4"/>
      <c r="I156" s="5"/>
      <c r="J156" s="5"/>
      <c r="K156" s="5"/>
    </row>
    <row r="157" s="1" customFormat="true" ht="29.25" hidden="false" customHeight="true" outlineLevel="0" collapsed="false">
      <c r="A157" s="72" t="s">
        <v>117</v>
      </c>
      <c r="B157" s="72"/>
      <c r="C157" s="72"/>
      <c r="D157" s="72"/>
      <c r="E157" s="72"/>
      <c r="F157" s="72"/>
      <c r="G157" s="127" t="n">
        <f aca="false">(F47+F118+G128)/220</f>
        <v>14.4569858977745</v>
      </c>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3.9" hidden="false" customHeight="true" outlineLevel="0" collapsed="false">
      <c r="A159" s="86" t="s">
        <v>118</v>
      </c>
      <c r="B159" s="86"/>
      <c r="C159" s="86"/>
      <c r="D159" s="86"/>
      <c r="E159" s="86"/>
      <c r="F159" s="86"/>
      <c r="G159" s="86"/>
      <c r="H159" s="4"/>
      <c r="I159" s="5"/>
      <c r="J159" s="5"/>
      <c r="K159" s="5"/>
    </row>
    <row r="160" s="1" customFormat="true" ht="13.9" hidden="false" customHeight="true" outlineLevel="0" collapsed="false">
      <c r="A160" s="126"/>
      <c r="B160" s="126"/>
      <c r="C160" s="126"/>
      <c r="D160" s="126"/>
      <c r="E160" s="126"/>
      <c r="F160" s="126"/>
      <c r="G160" s="126"/>
      <c r="H160" s="4"/>
      <c r="I160" s="5"/>
      <c r="J160" s="5"/>
      <c r="K160" s="5"/>
    </row>
    <row r="161" s="1" customFormat="true" ht="25.5" hidden="false" customHeight="true" outlineLevel="0" collapsed="false">
      <c r="A161" s="61" t="s">
        <v>119</v>
      </c>
      <c r="B161" s="61" t="s">
        <v>120</v>
      </c>
      <c r="C161" s="61"/>
      <c r="D161" s="61"/>
      <c r="E161" s="61"/>
      <c r="F161" s="131" t="s">
        <v>121</v>
      </c>
      <c r="G161" s="61" t="s">
        <v>40</v>
      </c>
      <c r="H161" s="4"/>
      <c r="I161" s="5"/>
      <c r="J161" s="5"/>
      <c r="K161" s="5"/>
    </row>
    <row r="162" s="1" customFormat="true" ht="31.5" hidden="false" customHeight="true" outlineLevel="0" collapsed="false">
      <c r="A162" s="49" t="s">
        <v>6</v>
      </c>
      <c r="B162" s="63" t="s">
        <v>122</v>
      </c>
      <c r="C162" s="63"/>
      <c r="D162" s="63"/>
      <c r="E162" s="63"/>
      <c r="F162" s="141" t="n">
        <v>15</v>
      </c>
      <c r="G162" s="142" t="n">
        <f aca="false">G157*F162</f>
        <v>216.854788466618</v>
      </c>
      <c r="H162" s="4"/>
      <c r="I162" s="5"/>
      <c r="J162" s="5"/>
      <c r="K162" s="5"/>
    </row>
    <row r="163" s="1" customFormat="true" ht="14.25" hidden="false" customHeight="true" outlineLevel="0" collapsed="false">
      <c r="A163" s="21" t="s">
        <v>123</v>
      </c>
      <c r="B163" s="21"/>
      <c r="C163" s="21"/>
      <c r="D163" s="21"/>
      <c r="E163" s="21"/>
      <c r="F163" s="143"/>
      <c r="G163" s="116" t="n">
        <f aca="false">G162</f>
        <v>216.854788466618</v>
      </c>
      <c r="H163" s="4"/>
      <c r="I163" s="5"/>
      <c r="J163" s="5"/>
      <c r="K163" s="5"/>
    </row>
    <row r="164" s="1" customFormat="true" ht="13.9" hidden="false" customHeight="true" outlineLevel="0" collapsed="false">
      <c r="A164" s="70" t="s">
        <v>124</v>
      </c>
      <c r="B164" s="70"/>
      <c r="C164" s="70"/>
      <c r="D164" s="70"/>
      <c r="E164" s="70"/>
      <c r="F164" s="70"/>
      <c r="G164" s="70"/>
      <c r="H164" s="4"/>
      <c r="I164" s="5"/>
      <c r="J164" s="5"/>
      <c r="K164" s="5"/>
    </row>
    <row r="165" s="1" customFormat="true" ht="14.25" hidden="false" customHeight="true" outlineLevel="0" collapsed="false">
      <c r="A165" s="70"/>
      <c r="B165" s="70"/>
      <c r="C165" s="70"/>
      <c r="D165" s="70"/>
      <c r="E165" s="70"/>
      <c r="F165" s="70"/>
      <c r="G165" s="70"/>
      <c r="H165" s="4"/>
      <c r="I165" s="5"/>
      <c r="J165" s="5"/>
      <c r="K165" s="5"/>
    </row>
    <row r="166" s="1" customFormat="true" ht="39" hidden="false" customHeight="true" outlineLevel="0" collapsed="false">
      <c r="A166" s="144" t="s">
        <v>125</v>
      </c>
      <c r="B166" s="144"/>
      <c r="C166" s="144"/>
      <c r="D166" s="144"/>
      <c r="E166" s="144"/>
      <c r="F166" s="144"/>
      <c r="G166" s="144"/>
      <c r="H166" s="4"/>
      <c r="I166" s="5"/>
      <c r="J166" s="5"/>
      <c r="K166" s="5"/>
    </row>
    <row r="167" s="1" customFormat="true" ht="36" hidden="false" customHeight="true" outlineLevel="0" collapsed="false">
      <c r="A167" s="145" t="s">
        <v>126</v>
      </c>
      <c r="B167" s="145"/>
      <c r="C167" s="145"/>
      <c r="D167" s="145"/>
      <c r="E167" s="145"/>
      <c r="F167" s="145"/>
      <c r="G167" s="145"/>
      <c r="H167" s="4"/>
      <c r="I167" s="5"/>
      <c r="J167" s="5"/>
      <c r="K167" s="5"/>
    </row>
    <row r="168" s="1" customFormat="true" ht="35.25" hidden="false" customHeight="true" outlineLevel="0" collapsed="false">
      <c r="A168" s="57" t="s">
        <v>127</v>
      </c>
      <c r="B168" s="57"/>
      <c r="C168" s="57"/>
      <c r="D168" s="57"/>
      <c r="E168" s="57"/>
      <c r="F168" s="57"/>
      <c r="G168" s="57"/>
      <c r="H168" s="4"/>
      <c r="I168" s="5"/>
      <c r="J168" s="5"/>
      <c r="K168" s="5"/>
    </row>
    <row r="169" s="1" customFormat="true" ht="62.1" hidden="false" customHeight="true" outlineLevel="0" collapsed="false">
      <c r="A169" s="57" t="s">
        <v>128</v>
      </c>
      <c r="B169" s="57"/>
      <c r="C169" s="57"/>
      <c r="D169" s="57"/>
      <c r="E169" s="57"/>
      <c r="F169" s="57"/>
      <c r="G169" s="57"/>
      <c r="H169" s="4"/>
      <c r="I169" s="5"/>
      <c r="J169" s="5"/>
      <c r="K169" s="5"/>
    </row>
    <row r="170" s="1" customFormat="true" ht="13.9" hidden="false" customHeight="true" outlineLevel="0" collapsed="false">
      <c r="A170" s="146"/>
      <c r="B170" s="12"/>
      <c r="C170" s="12"/>
      <c r="D170" s="12"/>
      <c r="E170" s="12"/>
      <c r="F170" s="147"/>
      <c r="G170" s="148"/>
      <c r="H170" s="4"/>
      <c r="I170" s="5"/>
      <c r="J170" s="5"/>
      <c r="K170" s="5"/>
    </row>
    <row r="171" s="1" customFormat="true" ht="13.9" hidden="false" customHeight="true" outlineLevel="0" collapsed="false">
      <c r="A171" s="27" t="s">
        <v>129</v>
      </c>
      <c r="B171" s="27"/>
      <c r="C171" s="27"/>
      <c r="D171" s="27"/>
      <c r="E171" s="27"/>
      <c r="F171" s="27"/>
      <c r="G171" s="27"/>
      <c r="H171" s="4"/>
      <c r="I171" s="5"/>
      <c r="J171" s="5"/>
      <c r="K171" s="5"/>
    </row>
    <row r="172" s="1" customFormat="true" ht="13.9" hidden="false" customHeight="true" outlineLevel="0" collapsed="false">
      <c r="A172" s="149"/>
      <c r="B172" s="149"/>
      <c r="C172" s="149"/>
      <c r="D172" s="149"/>
      <c r="E172" s="149"/>
      <c r="F172" s="149"/>
      <c r="G172" s="149"/>
      <c r="H172" s="4"/>
      <c r="I172" s="5"/>
      <c r="J172" s="5"/>
      <c r="K172" s="5"/>
    </row>
    <row r="173" s="1" customFormat="true" ht="14.25" hidden="false" customHeight="true" outlineLevel="0" collapsed="false">
      <c r="A173" s="61" t="n">
        <v>4</v>
      </c>
      <c r="B173" s="150" t="s">
        <v>130</v>
      </c>
      <c r="C173" s="150"/>
      <c r="D173" s="150"/>
      <c r="E173" s="150"/>
      <c r="F173" s="21"/>
      <c r="G173" s="61" t="s">
        <v>40</v>
      </c>
      <c r="H173" s="4"/>
      <c r="I173" s="5"/>
      <c r="J173" s="5"/>
      <c r="K173" s="5"/>
    </row>
    <row r="174" s="1" customFormat="true" ht="15.75" hidden="false" customHeight="true" outlineLevel="0" collapsed="false">
      <c r="A174" s="49" t="s">
        <v>108</v>
      </c>
      <c r="B174" s="63" t="s">
        <v>109</v>
      </c>
      <c r="C174" s="63"/>
      <c r="D174" s="63"/>
      <c r="E174" s="63"/>
      <c r="F174" s="151" t="n">
        <f aca="false">F152</f>
        <v>21.3562</v>
      </c>
      <c r="G174" s="152" t="n">
        <f aca="false">G152</f>
        <v>188.678283585032</v>
      </c>
      <c r="H174" s="4"/>
      <c r="I174" s="5"/>
      <c r="J174" s="5"/>
      <c r="K174" s="5"/>
    </row>
    <row r="175" s="1" customFormat="true" ht="14.25" hidden="false" customHeight="true" outlineLevel="0" collapsed="false">
      <c r="A175" s="89" t="s">
        <v>119</v>
      </c>
      <c r="B175" s="63" t="s">
        <v>120</v>
      </c>
      <c r="C175" s="63"/>
      <c r="D175" s="63"/>
      <c r="E175" s="63"/>
      <c r="F175" s="136" t="n">
        <f aca="false">F162</f>
        <v>15</v>
      </c>
      <c r="G175" s="153" t="n">
        <f aca="false">G163</f>
        <v>216.854788466618</v>
      </c>
      <c r="H175" s="4"/>
      <c r="I175" s="5"/>
      <c r="J175" s="5"/>
      <c r="K175" s="5"/>
    </row>
    <row r="176" s="1" customFormat="true" ht="13.9" hidden="false" customHeight="true" outlineLevel="0" collapsed="false">
      <c r="A176" s="113"/>
      <c r="B176" s="87" t="s">
        <v>100</v>
      </c>
      <c r="C176" s="87"/>
      <c r="D176" s="87"/>
      <c r="E176" s="87"/>
      <c r="F176" s="154"/>
      <c r="G176" s="116" t="n">
        <f aca="false">SUM(G174:G175)</f>
        <v>405.53307205165</v>
      </c>
      <c r="H176" s="4"/>
      <c r="I176" s="5"/>
      <c r="J176" s="5"/>
      <c r="K176" s="5"/>
    </row>
    <row r="177" s="1" customFormat="true" ht="13.9" hidden="false" customHeight="true" outlineLevel="0" collapsed="false">
      <c r="A177" s="5"/>
      <c r="B177" s="5"/>
      <c r="C177" s="5"/>
      <c r="D177" s="5"/>
      <c r="E177" s="5"/>
      <c r="F177" s="5"/>
      <c r="G177" s="5"/>
      <c r="H177" s="4"/>
      <c r="I177" s="5"/>
      <c r="J177" s="5"/>
      <c r="K177" s="5"/>
    </row>
    <row r="178" s="1" customFormat="true" ht="13.9" hidden="false" customHeight="true" outlineLevel="0" collapsed="false">
      <c r="A178" s="58" t="s">
        <v>131</v>
      </c>
      <c r="B178" s="58"/>
      <c r="C178" s="58"/>
      <c r="D178" s="58"/>
      <c r="E178" s="58"/>
      <c r="F178" s="58"/>
      <c r="G178" s="58"/>
      <c r="H178" s="4"/>
      <c r="I178" s="5"/>
      <c r="J178" s="5"/>
      <c r="K178" s="5"/>
    </row>
    <row r="179" s="1" customFormat="true" ht="13.9" hidden="false" customHeight="true" outlineLevel="0" collapsed="false">
      <c r="A179" s="5"/>
      <c r="B179" s="5"/>
      <c r="C179" s="5"/>
      <c r="D179" s="5"/>
      <c r="E179" s="5"/>
      <c r="F179" s="5"/>
      <c r="G179" s="5"/>
      <c r="H179" s="4"/>
      <c r="I179" s="5"/>
      <c r="J179" s="5"/>
      <c r="K179" s="5"/>
    </row>
    <row r="180" s="1" customFormat="true" ht="13.9" hidden="false" customHeight="true" outlineLevel="0" collapsed="false">
      <c r="A180" s="21" t="n">
        <v>5</v>
      </c>
      <c r="B180" s="21" t="s">
        <v>132</v>
      </c>
      <c r="C180" s="21"/>
      <c r="D180" s="21"/>
      <c r="E180" s="21"/>
      <c r="F180" s="21" t="s">
        <v>40</v>
      </c>
      <c r="G180" s="21"/>
      <c r="H180" s="4"/>
      <c r="I180" s="5"/>
      <c r="J180" s="5"/>
      <c r="K180" s="5"/>
    </row>
    <row r="181" s="1" customFormat="true" ht="13.9" hidden="false" customHeight="true" outlineLevel="0" collapsed="false">
      <c r="A181" s="14" t="s">
        <v>6</v>
      </c>
      <c r="B181" s="132" t="s">
        <v>133</v>
      </c>
      <c r="C181" s="132"/>
      <c r="D181" s="132"/>
      <c r="E181" s="132"/>
      <c r="F181" s="155" t="n">
        <v>59.04</v>
      </c>
      <c r="G181" s="155"/>
      <c r="H181" s="4"/>
      <c r="I181" s="5"/>
      <c r="J181" s="5"/>
      <c r="K181" s="5"/>
    </row>
    <row r="182" s="1" customFormat="true" ht="14.25" hidden="false" customHeight="true" outlineLevel="0" collapsed="false">
      <c r="A182" s="14" t="s">
        <v>9</v>
      </c>
      <c r="B182" s="132" t="s">
        <v>134</v>
      </c>
      <c r="C182" s="132"/>
      <c r="D182" s="132"/>
      <c r="E182" s="132"/>
      <c r="F182" s="155" t="n">
        <v>24.54</v>
      </c>
      <c r="G182" s="155"/>
      <c r="H182" s="4"/>
      <c r="I182" s="5"/>
      <c r="J182" s="5"/>
      <c r="K182" s="5"/>
    </row>
    <row r="183" s="1" customFormat="true" ht="13.9" hidden="false" customHeight="true" outlineLevel="0" collapsed="false">
      <c r="A183" s="14" t="s">
        <v>12</v>
      </c>
      <c r="B183" s="132" t="s">
        <v>135</v>
      </c>
      <c r="C183" s="132"/>
      <c r="D183" s="132"/>
      <c r="E183" s="132"/>
      <c r="F183" s="155" t="n">
        <v>82.55</v>
      </c>
      <c r="G183" s="155"/>
      <c r="H183" s="4"/>
      <c r="I183" s="5"/>
      <c r="J183" s="5"/>
      <c r="K183" s="5"/>
    </row>
    <row r="184" s="1" customFormat="true" ht="14.25" hidden="false" customHeight="true" outlineLevel="0" collapsed="false">
      <c r="A184" s="14" t="s">
        <v>15</v>
      </c>
      <c r="B184" s="132" t="s">
        <v>136</v>
      </c>
      <c r="C184" s="132"/>
      <c r="D184" s="132"/>
      <c r="E184" s="132"/>
      <c r="F184" s="155" t="n">
        <v>79.48</v>
      </c>
      <c r="G184" s="155"/>
      <c r="H184" s="4"/>
      <c r="I184" s="5"/>
      <c r="J184" s="5"/>
      <c r="K184" s="5"/>
    </row>
    <row r="185" s="1" customFormat="true" ht="15.75" hidden="false" customHeight="true" outlineLevel="0" collapsed="false">
      <c r="A185" s="156"/>
      <c r="B185" s="21" t="s">
        <v>43</v>
      </c>
      <c r="C185" s="21"/>
      <c r="D185" s="21"/>
      <c r="E185" s="21"/>
      <c r="F185" s="157" t="n">
        <f aca="false">SUM(F181:F184)</f>
        <v>245.61</v>
      </c>
      <c r="G185" s="157"/>
      <c r="H185" s="4"/>
      <c r="I185" s="5"/>
      <c r="J185" s="5"/>
      <c r="K185" s="5"/>
    </row>
    <row r="186" s="1" customFormat="true" ht="14.25" hidden="false" customHeight="false" outlineLevel="0" collapsed="false">
      <c r="A186" s="5"/>
      <c r="B186" s="5"/>
      <c r="C186" s="5"/>
      <c r="D186" s="5"/>
      <c r="E186" s="5"/>
      <c r="F186" s="5"/>
      <c r="G186" s="5"/>
      <c r="H186" s="4"/>
      <c r="I186" s="5"/>
      <c r="J186" s="5"/>
      <c r="K186" s="5"/>
    </row>
    <row r="187" s="1" customFormat="true" ht="25.5" hidden="false" customHeight="true" outlineLevel="0" collapsed="false">
      <c r="A187" s="83" t="s">
        <v>137</v>
      </c>
      <c r="B187" s="83"/>
      <c r="C187" s="83"/>
      <c r="D187" s="83"/>
      <c r="E187" s="83"/>
      <c r="F187" s="83"/>
      <c r="G187" s="83"/>
      <c r="H187" s="4"/>
      <c r="I187" s="5"/>
      <c r="J187" s="5"/>
      <c r="K187" s="5"/>
    </row>
    <row r="188" s="1" customFormat="true" ht="14.25" hidden="false" customHeight="true" outlineLevel="0" collapsed="false">
      <c r="A188" s="42"/>
      <c r="B188" s="5"/>
      <c r="C188" s="5"/>
      <c r="D188" s="5"/>
      <c r="E188" s="5"/>
      <c r="F188" s="5"/>
      <c r="G188" s="5"/>
      <c r="H188" s="4"/>
      <c r="I188" s="5"/>
      <c r="J188" s="5"/>
      <c r="K188" s="5"/>
    </row>
    <row r="189" s="1" customFormat="true" ht="13.9" hidden="false" customHeight="true" outlineLevel="0" collapsed="false">
      <c r="A189" s="158" t="s">
        <v>138</v>
      </c>
      <c r="B189" s="158"/>
      <c r="C189" s="158"/>
      <c r="D189" s="158"/>
      <c r="E189" s="158"/>
      <c r="F189" s="158"/>
      <c r="G189" s="158"/>
      <c r="H189" s="4"/>
      <c r="I189" s="5"/>
      <c r="J189" s="5"/>
      <c r="K189" s="5"/>
    </row>
    <row r="190" s="1" customFormat="true" ht="13.9" hidden="false" customHeight="true" outlineLevel="0" collapsed="false">
      <c r="A190" s="159"/>
      <c r="B190" s="159"/>
      <c r="C190" s="159"/>
      <c r="D190" s="159"/>
      <c r="E190" s="159"/>
      <c r="F190" s="159"/>
      <c r="G190" s="159"/>
      <c r="H190" s="4"/>
      <c r="I190" s="5"/>
      <c r="J190" s="5"/>
      <c r="K190" s="5"/>
    </row>
    <row r="191" s="1" customFormat="true" ht="13.9" hidden="false" customHeight="true" outlineLevel="0" collapsed="false">
      <c r="A191" s="72" t="s">
        <v>139</v>
      </c>
      <c r="B191" s="72"/>
      <c r="C191" s="72"/>
      <c r="D191" s="72"/>
      <c r="E191" s="72"/>
      <c r="F191" s="72"/>
      <c r="G191" s="160" t="n">
        <f aca="false">F47+F118+G128+G176+F185</f>
        <v>3831.67996956205</v>
      </c>
      <c r="H191" s="161"/>
      <c r="I191" s="5"/>
      <c r="J191" s="5"/>
      <c r="K191" s="5"/>
    </row>
    <row r="192" s="1" customFormat="true" ht="13.9" hidden="false" customHeight="true" outlineLevel="0" collapsed="false">
      <c r="A192" s="5"/>
      <c r="B192" s="11"/>
      <c r="C192" s="11"/>
      <c r="D192" s="11"/>
      <c r="E192" s="11"/>
      <c r="F192" s="11"/>
      <c r="G192" s="162" t="n">
        <f aca="false">G191+G194</f>
        <v>4061.58076773577</v>
      </c>
      <c r="H192" s="4"/>
      <c r="I192" s="4"/>
      <c r="J192" s="5"/>
      <c r="K192" s="5"/>
    </row>
    <row r="193" s="1" customFormat="true" ht="13.9" hidden="false" customHeight="true" outlineLevel="0" collapsed="false">
      <c r="A193" s="55" t="n">
        <v>6</v>
      </c>
      <c r="B193" s="163" t="s">
        <v>140</v>
      </c>
      <c r="C193" s="163"/>
      <c r="D193" s="163"/>
      <c r="E193" s="163"/>
      <c r="F193" s="163" t="s">
        <v>50</v>
      </c>
      <c r="G193" s="164" t="s">
        <v>40</v>
      </c>
      <c r="H193" s="4"/>
      <c r="I193" s="165"/>
      <c r="J193" s="5"/>
      <c r="K193" s="5"/>
    </row>
    <row r="194" s="1" customFormat="true" ht="13.9" hidden="false" customHeight="true" outlineLevel="0" collapsed="false">
      <c r="A194" s="166" t="s">
        <v>6</v>
      </c>
      <c r="B194" s="167" t="s">
        <v>141</v>
      </c>
      <c r="C194" s="167"/>
      <c r="D194" s="167"/>
      <c r="E194" s="167"/>
      <c r="F194" s="168" t="n">
        <v>0.06</v>
      </c>
      <c r="G194" s="169" t="n">
        <f aca="false">G191*F194</f>
        <v>229.900798173723</v>
      </c>
      <c r="H194" s="165"/>
      <c r="I194" s="170"/>
      <c r="J194" s="5"/>
      <c r="K194" s="5"/>
    </row>
    <row r="195" s="1" customFormat="true" ht="13.9" hidden="false" customHeight="true" outlineLevel="0" collapsed="false">
      <c r="A195" s="171" t="s">
        <v>9</v>
      </c>
      <c r="B195" s="36" t="s">
        <v>142</v>
      </c>
      <c r="C195" s="36"/>
      <c r="D195" s="36"/>
      <c r="E195" s="36"/>
      <c r="F195" s="172" t="n">
        <v>0.0802988</v>
      </c>
      <c r="G195" s="173" t="n">
        <f aca="false">(G191+G194)*F195</f>
        <v>326.140061752261</v>
      </c>
      <c r="H195" s="165"/>
      <c r="I195" s="170"/>
      <c r="J195" s="106"/>
      <c r="K195" s="5"/>
    </row>
    <row r="196" s="1" customFormat="true" ht="13.9" hidden="false" customHeight="true" outlineLevel="0" collapsed="false">
      <c r="A196" s="171" t="s">
        <v>12</v>
      </c>
      <c r="B196" s="36" t="s">
        <v>143</v>
      </c>
      <c r="C196" s="36"/>
      <c r="D196" s="36"/>
      <c r="E196" s="36"/>
      <c r="F196" s="172"/>
      <c r="G196" s="173"/>
      <c r="H196" s="165"/>
      <c r="I196" s="170"/>
      <c r="J196" s="106"/>
      <c r="K196" s="5"/>
    </row>
    <row r="197" s="1" customFormat="true" ht="14.25" hidden="false" customHeight="true" outlineLevel="0" collapsed="false">
      <c r="A197" s="171"/>
      <c r="B197" s="36" t="s">
        <v>144</v>
      </c>
      <c r="C197" s="36"/>
      <c r="D197" s="36"/>
      <c r="E197" s="36"/>
      <c r="F197" s="172" t="n">
        <v>0.03</v>
      </c>
      <c r="G197" s="173" t="n">
        <f aca="false">((G191+G194+G195)/0.9135)*F197</f>
        <v>144.095922150674</v>
      </c>
      <c r="H197" s="165"/>
      <c r="I197" s="172"/>
      <c r="J197" s="5"/>
      <c r="K197" s="5"/>
    </row>
    <row r="198" s="1" customFormat="true" ht="14.25" hidden="false" customHeight="true" outlineLevel="0" collapsed="false">
      <c r="A198" s="171"/>
      <c r="B198" s="36" t="s">
        <v>145</v>
      </c>
      <c r="C198" s="36"/>
      <c r="D198" s="36"/>
      <c r="E198" s="36"/>
      <c r="F198" s="172" t="n">
        <v>0.0065</v>
      </c>
      <c r="G198" s="173" t="n">
        <f aca="false">((G191+G194+G195)/0.9135)*F198</f>
        <v>31.2207831326461</v>
      </c>
      <c r="H198" s="165"/>
      <c r="I198" s="170"/>
      <c r="J198" s="174"/>
      <c r="K198" s="165"/>
    </row>
    <row r="199" s="1" customFormat="true" ht="15.75" hidden="false" customHeight="true" outlineLevel="0" collapsed="false">
      <c r="A199" s="171"/>
      <c r="B199" s="36" t="s">
        <v>146</v>
      </c>
      <c r="C199" s="36"/>
      <c r="D199" s="36"/>
      <c r="E199" s="36"/>
      <c r="F199" s="172" t="n">
        <v>0.05</v>
      </c>
      <c r="G199" s="173" t="n">
        <f aca="false">((G191+G194+G195)/0.9135)*F199</f>
        <v>240.159870251124</v>
      </c>
      <c r="H199" s="165"/>
      <c r="I199" s="170"/>
      <c r="J199" s="5"/>
      <c r="K199" s="5"/>
    </row>
    <row r="200" s="1" customFormat="true" ht="17.25" hidden="false" customHeight="true" outlineLevel="0" collapsed="false">
      <c r="A200" s="175"/>
      <c r="B200" s="176" t="s">
        <v>43</v>
      </c>
      <c r="C200" s="176"/>
      <c r="D200" s="176"/>
      <c r="E200" s="176"/>
      <c r="F200" s="177" t="n">
        <f aca="false">SUM(F194:F199)</f>
        <v>0.2267988</v>
      </c>
      <c r="G200" s="56" t="n">
        <f aca="false">SUM(G194:G199)</f>
        <v>971.517435460429</v>
      </c>
      <c r="H200" s="4"/>
      <c r="I200" s="178"/>
      <c r="J200" s="5"/>
      <c r="K200" s="5"/>
    </row>
    <row r="201" s="1" customFormat="true" ht="14.25" hidden="false" customHeight="false" outlineLevel="0" collapsed="false">
      <c r="A201" s="5"/>
      <c r="B201" s="5"/>
      <c r="C201" s="5"/>
      <c r="D201" s="5"/>
      <c r="E201" s="5"/>
      <c r="F201" s="5"/>
      <c r="G201" s="5"/>
      <c r="H201" s="4"/>
      <c r="I201" s="5"/>
      <c r="J201" s="5"/>
      <c r="K201" s="5"/>
    </row>
    <row r="202" s="1" customFormat="true" ht="14.25" hidden="false" customHeight="false" outlineLevel="0" collapsed="false">
      <c r="A202" s="31" t="s">
        <v>147</v>
      </c>
      <c r="B202" s="31"/>
      <c r="C202" s="31"/>
      <c r="D202" s="31"/>
      <c r="E202" s="31"/>
      <c r="F202" s="31"/>
      <c r="G202" s="31"/>
      <c r="H202" s="4"/>
      <c r="I202" s="5"/>
      <c r="J202" s="5"/>
      <c r="K202" s="5"/>
    </row>
    <row r="203" s="1" customFormat="true" ht="13.9" hidden="false" customHeight="true" outlineLevel="0" collapsed="false">
      <c r="A203" s="31" t="s">
        <v>148</v>
      </c>
      <c r="B203" s="31"/>
      <c r="C203" s="31"/>
      <c r="D203" s="31"/>
      <c r="E203" s="31"/>
      <c r="F203" s="31"/>
      <c r="G203" s="31"/>
      <c r="H203" s="4"/>
      <c r="I203" s="5"/>
      <c r="J203" s="5"/>
      <c r="K203" s="5"/>
    </row>
    <row r="204" s="1" customFormat="true" ht="56.25" hidden="false" customHeight="true" outlineLevel="0" collapsed="false">
      <c r="A204" s="99" t="s">
        <v>149</v>
      </c>
      <c r="B204" s="99"/>
      <c r="C204" s="99"/>
      <c r="D204" s="99"/>
      <c r="E204" s="99"/>
      <c r="F204" s="99"/>
      <c r="G204" s="99"/>
      <c r="H204" s="4"/>
      <c r="I204" s="5"/>
      <c r="J204" s="5"/>
      <c r="K204" s="5"/>
    </row>
    <row r="205" s="1" customFormat="true" ht="56.25" hidden="false" customHeight="true" outlineLevel="0" collapsed="false">
      <c r="A205" s="57" t="s">
        <v>150</v>
      </c>
      <c r="B205" s="57"/>
      <c r="C205" s="57"/>
      <c r="D205" s="57"/>
      <c r="E205" s="57"/>
      <c r="F205" s="57"/>
      <c r="G205" s="57"/>
      <c r="H205" s="4"/>
      <c r="I205" s="5"/>
      <c r="J205" s="5"/>
      <c r="K205" s="5"/>
    </row>
    <row r="206" s="1" customFormat="true" ht="14.25" hidden="false" customHeight="true" outlineLevel="0" collapsed="false">
      <c r="A206" s="159"/>
      <c r="B206" s="159"/>
      <c r="C206" s="159"/>
      <c r="D206" s="159"/>
      <c r="E206" s="159"/>
      <c r="F206" s="159"/>
      <c r="G206" s="159"/>
      <c r="H206" s="4"/>
      <c r="I206" s="5"/>
      <c r="J206" s="5"/>
      <c r="K206" s="5"/>
    </row>
    <row r="207" s="1" customFormat="true" ht="11.25" hidden="false" customHeight="true" outlineLevel="0" collapsed="false">
      <c r="A207" s="159"/>
      <c r="B207" s="11"/>
      <c r="C207" s="11"/>
      <c r="D207" s="11"/>
      <c r="E207" s="11"/>
      <c r="F207" s="11"/>
      <c r="G207" s="11"/>
      <c r="H207" s="4"/>
      <c r="I207" s="5"/>
      <c r="J207" s="5"/>
      <c r="K207" s="5"/>
    </row>
    <row r="208" s="1" customFormat="true" ht="13.5" hidden="false" customHeight="true" outlineLevel="0" collapsed="false">
      <c r="A208" s="27" t="s">
        <v>151</v>
      </c>
      <c r="B208" s="27"/>
      <c r="C208" s="27"/>
      <c r="D208" s="27"/>
      <c r="E208" s="27"/>
      <c r="F208" s="27"/>
      <c r="G208" s="27"/>
      <c r="H208" s="4"/>
      <c r="I208" s="5"/>
      <c r="J208" s="5"/>
      <c r="K208" s="5"/>
    </row>
    <row r="209" s="1" customFormat="true" ht="13.9" hidden="false" customHeight="true" outlineLevel="0" collapsed="false">
      <c r="A209" s="33"/>
      <c r="B209" s="33"/>
      <c r="C209" s="33"/>
      <c r="D209" s="33"/>
      <c r="E209" s="33"/>
      <c r="F209" s="33"/>
      <c r="G209" s="33"/>
      <c r="H209" s="4"/>
      <c r="I209" s="5"/>
      <c r="J209" s="5"/>
      <c r="K209" s="5"/>
    </row>
    <row r="210" s="1" customFormat="true" ht="13.9" hidden="false" customHeight="true" outlineLevel="0" collapsed="false">
      <c r="A210" s="179"/>
      <c r="B210" s="101" t="s">
        <v>152</v>
      </c>
      <c r="C210" s="101"/>
      <c r="D210" s="101"/>
      <c r="E210" s="101"/>
      <c r="F210" s="101" t="s">
        <v>153</v>
      </c>
      <c r="G210" s="101"/>
      <c r="H210" s="4"/>
      <c r="I210" s="5"/>
      <c r="J210" s="5"/>
      <c r="K210" s="5"/>
    </row>
    <row r="211" s="1" customFormat="true" ht="13.9" hidden="false" customHeight="true" outlineLevel="0" collapsed="false">
      <c r="A211" s="35" t="s">
        <v>6</v>
      </c>
      <c r="B211" s="36" t="s">
        <v>154</v>
      </c>
      <c r="C211" s="36"/>
      <c r="D211" s="36"/>
      <c r="E211" s="36"/>
      <c r="F211" s="180" t="n">
        <f aca="false">F47</f>
        <v>1605.552</v>
      </c>
      <c r="G211" s="180"/>
      <c r="H211" s="4"/>
      <c r="I211" s="5"/>
      <c r="J211" s="5"/>
      <c r="K211" s="5"/>
    </row>
    <row r="212" s="1" customFormat="true" ht="13.9" hidden="false" customHeight="true" outlineLevel="0" collapsed="false">
      <c r="A212" s="35" t="s">
        <v>9</v>
      </c>
      <c r="B212" s="36" t="s">
        <v>155</v>
      </c>
      <c r="C212" s="36"/>
      <c r="D212" s="36"/>
      <c r="E212" s="36"/>
      <c r="F212" s="180" t="n">
        <f aca="false">F118</f>
        <v>1460.869968</v>
      </c>
      <c r="G212" s="180"/>
      <c r="H212" s="4"/>
      <c r="I212" s="5"/>
      <c r="J212" s="5"/>
      <c r="K212" s="5"/>
    </row>
    <row r="213" s="1" customFormat="true" ht="13.9" hidden="false" customHeight="true" outlineLevel="0" collapsed="false">
      <c r="A213" s="35" t="s">
        <v>12</v>
      </c>
      <c r="B213" s="36" t="s">
        <v>156</v>
      </c>
      <c r="C213" s="36"/>
      <c r="D213" s="36"/>
      <c r="E213" s="36"/>
      <c r="F213" s="180" t="n">
        <f aca="false">G128</f>
        <v>114.1149295104</v>
      </c>
      <c r="G213" s="180"/>
      <c r="H213" s="4"/>
      <c r="I213" s="5"/>
      <c r="J213" s="5"/>
      <c r="K213" s="5"/>
    </row>
    <row r="214" s="1" customFormat="true" ht="13.9" hidden="false" customHeight="true" outlineLevel="0" collapsed="false">
      <c r="A214" s="35" t="s">
        <v>15</v>
      </c>
      <c r="B214" s="36" t="s">
        <v>157</v>
      </c>
      <c r="C214" s="36"/>
      <c r="D214" s="36"/>
      <c r="E214" s="36"/>
      <c r="F214" s="180" t="n">
        <f aca="false">G176</f>
        <v>405.53307205165</v>
      </c>
      <c r="G214" s="180"/>
      <c r="H214" s="4"/>
      <c r="I214" s="178"/>
      <c r="J214" s="5"/>
      <c r="K214" s="5"/>
    </row>
    <row r="215" s="1" customFormat="true" ht="13.9" hidden="false" customHeight="true" outlineLevel="0" collapsed="false">
      <c r="A215" s="35" t="s">
        <v>66</v>
      </c>
      <c r="B215" s="36" t="s">
        <v>158</v>
      </c>
      <c r="C215" s="36"/>
      <c r="D215" s="36"/>
      <c r="E215" s="36"/>
      <c r="F215" s="180" t="n">
        <f aca="false">F185</f>
        <v>245.61</v>
      </c>
      <c r="G215" s="180"/>
      <c r="H215" s="181"/>
      <c r="I215" s="5"/>
      <c r="J215" s="5"/>
      <c r="K215" s="5"/>
    </row>
    <row r="216" s="1" customFormat="true" ht="14.25" hidden="false" customHeight="true" outlineLevel="0" collapsed="false">
      <c r="A216" s="35" t="s">
        <v>159</v>
      </c>
      <c r="B216" s="35"/>
      <c r="C216" s="35"/>
      <c r="D216" s="35"/>
      <c r="E216" s="35"/>
      <c r="F216" s="127" t="n">
        <f aca="false">F211+F212+F213+F214+F215</f>
        <v>3831.67996956205</v>
      </c>
      <c r="G216" s="127"/>
      <c r="H216" s="4"/>
      <c r="I216" s="5"/>
      <c r="J216" s="5"/>
      <c r="K216" s="5"/>
    </row>
    <row r="217" s="1" customFormat="true" ht="13.9" hidden="false" customHeight="true" outlineLevel="0" collapsed="false">
      <c r="A217" s="35" t="s">
        <v>68</v>
      </c>
      <c r="B217" s="36" t="s">
        <v>160</v>
      </c>
      <c r="C217" s="36"/>
      <c r="D217" s="36"/>
      <c r="E217" s="36"/>
      <c r="F217" s="180" t="n">
        <f aca="false">G200</f>
        <v>971.517435460429</v>
      </c>
      <c r="G217" s="180"/>
      <c r="H217" s="4"/>
      <c r="I217" s="5"/>
      <c r="J217" s="5"/>
      <c r="K217" s="5"/>
    </row>
    <row r="218" s="1" customFormat="true" ht="23.25" hidden="false" customHeight="true" outlineLevel="0" collapsed="false">
      <c r="A218" s="22" t="s">
        <v>161</v>
      </c>
      <c r="B218" s="22"/>
      <c r="C218" s="22"/>
      <c r="D218" s="22"/>
      <c r="E218" s="22"/>
      <c r="F218" s="182" t="n">
        <f aca="false">F216+F217</f>
        <v>4803.19740502248</v>
      </c>
      <c r="G218" s="182"/>
      <c r="H218" s="4"/>
      <c r="I218" s="5"/>
      <c r="J218" s="5"/>
      <c r="K218" s="5"/>
    </row>
    <row r="219" s="1" customFormat="true" ht="18.75" hidden="false" customHeight="true" outlineLevel="0" collapsed="false">
      <c r="A219" s="183"/>
      <c r="B219" s="183"/>
      <c r="C219" s="183"/>
      <c r="D219" s="183"/>
      <c r="E219" s="183"/>
      <c r="F219" s="183"/>
      <c r="G219" s="183"/>
      <c r="H219" s="4"/>
      <c r="I219" s="5"/>
      <c r="J219" s="5"/>
      <c r="K219" s="5"/>
    </row>
    <row r="220" s="1" customFormat="true" ht="13.9" hidden="false" customHeight="true" outlineLevel="0" collapsed="false">
      <c r="A220" s="27" t="s">
        <v>162</v>
      </c>
      <c r="B220" s="27"/>
      <c r="C220" s="27"/>
      <c r="D220" s="27"/>
      <c r="E220" s="27"/>
      <c r="F220" s="27"/>
      <c r="G220" s="27"/>
      <c r="H220" s="4"/>
      <c r="I220" s="5"/>
      <c r="J220" s="5"/>
      <c r="K220" s="5"/>
    </row>
    <row r="221" s="1" customFormat="true" ht="14.25" hidden="false" customHeight="true" outlineLevel="0" collapsed="false">
      <c r="A221" s="5"/>
      <c r="B221" s="5"/>
      <c r="C221" s="5"/>
      <c r="D221" s="5"/>
      <c r="E221" s="5"/>
      <c r="F221" s="5"/>
      <c r="G221" s="5"/>
      <c r="H221" s="4"/>
      <c r="I221" s="5"/>
      <c r="J221" s="5"/>
      <c r="K221" s="5"/>
    </row>
    <row r="222" s="1" customFormat="true" ht="53.25" hidden="false" customHeight="true" outlineLevel="0" collapsed="false">
      <c r="A222" s="21" t="s">
        <v>163</v>
      </c>
      <c r="B222" s="21"/>
      <c r="C222" s="21" t="s">
        <v>164</v>
      </c>
      <c r="D222" s="21" t="s">
        <v>165</v>
      </c>
      <c r="E222" s="21" t="s">
        <v>166</v>
      </c>
      <c r="F222" s="21" t="s">
        <v>167</v>
      </c>
      <c r="G222" s="21" t="s">
        <v>168</v>
      </c>
      <c r="H222" s="4"/>
      <c r="I222" s="5"/>
      <c r="J222" s="5"/>
      <c r="K222" s="5"/>
    </row>
    <row r="223" s="1" customFormat="true" ht="38.25" hidden="false" customHeight="false" outlineLevel="0" collapsed="false">
      <c r="A223" s="14" t="s">
        <v>169</v>
      </c>
      <c r="B223" s="184" t="str">
        <f aca="false">F34</f>
        <v>Posto 12X36 h DIURNO MOTORIZADO</v>
      </c>
      <c r="C223" s="185" t="n">
        <f aca="false">F218</f>
        <v>4803.19740502248</v>
      </c>
      <c r="D223" s="14" t="n">
        <v>2</v>
      </c>
      <c r="E223" s="185" t="n">
        <f aca="false">C223*D223</f>
        <v>9606.39481004496</v>
      </c>
      <c r="F223" s="186" t="n">
        <v>1</v>
      </c>
      <c r="G223" s="185" t="n">
        <f aca="false">E223*F223</f>
        <v>9606.39481004496</v>
      </c>
      <c r="H223" s="4"/>
      <c r="I223" s="5"/>
      <c r="J223" s="5"/>
      <c r="K223" s="5"/>
    </row>
    <row r="224" s="1" customFormat="true" ht="14.1" hidden="false" customHeight="true" outlineLevel="0" collapsed="false">
      <c r="A224" s="21" t="s">
        <v>170</v>
      </c>
      <c r="B224" s="21"/>
      <c r="C224" s="21"/>
      <c r="D224" s="21"/>
      <c r="E224" s="21"/>
      <c r="F224" s="21"/>
      <c r="G224" s="187" t="n">
        <f aca="false">G223</f>
        <v>9606.39481004496</v>
      </c>
      <c r="H224" s="4"/>
      <c r="I224" s="5"/>
      <c r="J224" s="5"/>
      <c r="K224" s="5"/>
    </row>
    <row r="225" s="1" customFormat="true" ht="14.1" hidden="false" customHeight="true" outlineLevel="0" collapsed="false">
      <c r="A225" s="5"/>
      <c r="B225" s="5"/>
      <c r="C225" s="5"/>
      <c r="D225" s="5"/>
      <c r="E225" s="5"/>
      <c r="F225" s="5"/>
      <c r="G225" s="5"/>
      <c r="H225" s="4"/>
      <c r="I225" s="5"/>
      <c r="J225" s="5"/>
      <c r="K225" s="5"/>
    </row>
    <row r="226" s="1" customFormat="true" ht="14.25" hidden="false" customHeight="true" outlineLevel="0" collapsed="false">
      <c r="A226" s="58" t="s">
        <v>171</v>
      </c>
      <c r="B226" s="58"/>
      <c r="C226" s="58"/>
      <c r="D226" s="58"/>
      <c r="E226" s="58"/>
      <c r="F226" s="58"/>
      <c r="G226" s="58"/>
      <c r="H226" s="4"/>
      <c r="I226" s="5"/>
      <c r="J226" s="5"/>
      <c r="K226" s="5"/>
    </row>
    <row r="227" s="1" customFormat="true" ht="14.25" hidden="false" customHeight="true" outlineLevel="0" collapsed="false">
      <c r="A227" s="5"/>
      <c r="B227" s="5"/>
      <c r="C227" s="5"/>
      <c r="D227" s="5"/>
      <c r="E227" s="5"/>
      <c r="F227" s="5"/>
      <c r="G227" s="5"/>
      <c r="H227" s="4"/>
      <c r="I227" s="5"/>
      <c r="J227" s="5"/>
      <c r="K227" s="5"/>
    </row>
    <row r="228" s="1" customFormat="true" ht="14.25" hidden="false" customHeight="true" outlineLevel="0" collapsed="false">
      <c r="A228" s="156"/>
      <c r="B228" s="21" t="s">
        <v>172</v>
      </c>
      <c r="C228" s="21"/>
      <c r="D228" s="21"/>
      <c r="E228" s="21"/>
      <c r="F228" s="21"/>
      <c r="G228" s="21"/>
      <c r="H228" s="4"/>
      <c r="I228" s="5"/>
      <c r="J228" s="5"/>
      <c r="K228" s="5"/>
    </row>
    <row r="229" s="1" customFormat="true" ht="14.25" hidden="false" customHeight="true" outlineLevel="0" collapsed="false">
      <c r="A229" s="156"/>
      <c r="B229" s="188" t="s">
        <v>173</v>
      </c>
      <c r="C229" s="188"/>
      <c r="D229" s="188"/>
      <c r="E229" s="188"/>
      <c r="F229" s="21" t="s">
        <v>174</v>
      </c>
      <c r="G229" s="21"/>
      <c r="H229" s="4"/>
      <c r="I229" s="5"/>
      <c r="J229" s="5"/>
      <c r="K229" s="5"/>
    </row>
    <row r="230" s="1" customFormat="true" ht="14.25" hidden="false" customHeight="false" outlineLevel="0" collapsed="false">
      <c r="A230" s="62" t="s">
        <v>6</v>
      </c>
      <c r="B230" s="189" t="s">
        <v>175</v>
      </c>
      <c r="C230" s="189"/>
      <c r="D230" s="189"/>
      <c r="E230" s="189"/>
      <c r="F230" s="190" t="n">
        <f aca="false">E223</f>
        <v>9606.39481004496</v>
      </c>
      <c r="G230" s="190"/>
      <c r="H230" s="4"/>
      <c r="I230" s="5"/>
      <c r="J230" s="5"/>
      <c r="K230" s="5"/>
    </row>
    <row r="231" s="1" customFormat="true" ht="14.25" hidden="false" customHeight="false" outlineLevel="0" collapsed="false">
      <c r="A231" s="14" t="s">
        <v>9</v>
      </c>
      <c r="B231" s="189" t="s">
        <v>176</v>
      </c>
      <c r="C231" s="189"/>
      <c r="D231" s="189"/>
      <c r="E231" s="189"/>
      <c r="F231" s="190" t="n">
        <f aca="false">G224</f>
        <v>9606.39481004496</v>
      </c>
      <c r="G231" s="190"/>
      <c r="H231" s="4"/>
      <c r="I231" s="5"/>
      <c r="J231" s="5"/>
      <c r="K231" s="5"/>
    </row>
    <row r="232" customFormat="false" ht="26.25" hidden="false" customHeight="true" outlineLevel="0" collapsed="false">
      <c r="A232" s="14" t="s">
        <v>12</v>
      </c>
      <c r="B232" s="36" t="s">
        <v>177</v>
      </c>
      <c r="C232" s="36"/>
      <c r="D232" s="36"/>
      <c r="E232" s="36"/>
      <c r="F232" s="191" t="n">
        <f aca="false">F231*12</f>
        <v>115276.73772054</v>
      </c>
      <c r="G232" s="191"/>
    </row>
    <row r="233" s="1" customFormat="true" ht="27.75" hidden="false" customHeight="true" outlineLevel="0" collapsed="false">
      <c r="A233" s="5"/>
      <c r="B233" s="5"/>
      <c r="C233" s="5"/>
      <c r="D233" s="5"/>
      <c r="E233" s="5"/>
      <c r="F233" s="5"/>
      <c r="G233" s="5"/>
      <c r="H233" s="2"/>
    </row>
    <row r="234" customFormat="false" ht="14.25" hidden="false" customHeight="false" outlineLevel="0" collapsed="false">
      <c r="A234" s="192" t="s">
        <v>178</v>
      </c>
      <c r="B234" s="192"/>
      <c r="C234" s="192"/>
      <c r="D234" s="192"/>
      <c r="E234" s="192"/>
      <c r="F234" s="192"/>
      <c r="G234" s="192"/>
    </row>
    <row r="237" customFormat="false" ht="70.5" hidden="false" customHeight="true" outlineLevel="0" collapsed="false">
      <c r="A237" s="193" t="s">
        <v>179</v>
      </c>
      <c r="B237" s="193"/>
      <c r="C237" s="193"/>
      <c r="D237" s="193"/>
      <c r="E237" s="193"/>
      <c r="F237" s="193"/>
      <c r="G237" s="193"/>
    </row>
  </sheetData>
  <mergeCells count="215">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A47:E47"/>
    <mergeCell ref="F47:G47"/>
    <mergeCell ref="A48:G49"/>
    <mergeCell ref="A50:G50"/>
    <mergeCell ref="A52:G52"/>
    <mergeCell ref="A54:G54"/>
    <mergeCell ref="A55:G55"/>
    <mergeCell ref="B56:E56"/>
    <mergeCell ref="B57:E57"/>
    <mergeCell ref="B58:E58"/>
    <mergeCell ref="B59:E59"/>
    <mergeCell ref="A60:E60"/>
    <mergeCell ref="A61:G63"/>
    <mergeCell ref="A64:G65"/>
    <mergeCell ref="A66:G67"/>
    <mergeCell ref="A68:G70"/>
    <mergeCell ref="A71:F71"/>
    <mergeCell ref="B73:E73"/>
    <mergeCell ref="B74:E74"/>
    <mergeCell ref="B75:E75"/>
    <mergeCell ref="B76:E76"/>
    <mergeCell ref="B77:E77"/>
    <mergeCell ref="B78:E78"/>
    <mergeCell ref="B79:E79"/>
    <mergeCell ref="B80:E80"/>
    <mergeCell ref="B81:E81"/>
    <mergeCell ref="A82:E82"/>
    <mergeCell ref="A84:G85"/>
    <mergeCell ref="A86:G87"/>
    <mergeCell ref="A88:G88"/>
    <mergeCell ref="A89:G89"/>
    <mergeCell ref="A91:G91"/>
    <mergeCell ref="B93:E93"/>
    <mergeCell ref="F93:G93"/>
    <mergeCell ref="B94:E94"/>
    <mergeCell ref="F94:G94"/>
    <mergeCell ref="B95:E95"/>
    <mergeCell ref="F95:G95"/>
    <mergeCell ref="B96:E96"/>
    <mergeCell ref="F96:G96"/>
    <mergeCell ref="B97:E97"/>
    <mergeCell ref="F97:G97"/>
    <mergeCell ref="B98:E98"/>
    <mergeCell ref="F98:G98"/>
    <mergeCell ref="A99:E99"/>
    <mergeCell ref="F99:G99"/>
    <mergeCell ref="A101:G101"/>
    <mergeCell ref="A102:G102"/>
    <mergeCell ref="A103:G104"/>
    <mergeCell ref="A105:G105"/>
    <mergeCell ref="A106:G106"/>
    <mergeCell ref="B107:G107"/>
    <mergeCell ref="A108:G108"/>
    <mergeCell ref="A110:G110"/>
    <mergeCell ref="A112:G112"/>
    <mergeCell ref="B114:E114"/>
    <mergeCell ref="F114:G114"/>
    <mergeCell ref="B115:E115"/>
    <mergeCell ref="F115:G115"/>
    <mergeCell ref="B116:E116"/>
    <mergeCell ref="F116:G116"/>
    <mergeCell ref="B117:E117"/>
    <mergeCell ref="F117:G117"/>
    <mergeCell ref="A118:E118"/>
    <mergeCell ref="F118:G118"/>
    <mergeCell ref="A120:G120"/>
    <mergeCell ref="B122:E122"/>
    <mergeCell ref="B123:E123"/>
    <mergeCell ref="B124:E124"/>
    <mergeCell ref="B125:E125"/>
    <mergeCell ref="B126:E126"/>
    <mergeCell ref="B127:E127"/>
    <mergeCell ref="B128:E128"/>
    <mergeCell ref="A130:G133"/>
    <mergeCell ref="A134:G134"/>
    <mergeCell ref="A135:G135"/>
    <mergeCell ref="A137:G137"/>
    <mergeCell ref="A139:G139"/>
    <mergeCell ref="A141:F141"/>
    <mergeCell ref="A143:G143"/>
    <mergeCell ref="B145:E145"/>
    <mergeCell ref="B146:E146"/>
    <mergeCell ref="B147:E147"/>
    <mergeCell ref="B148:E148"/>
    <mergeCell ref="B149:E149"/>
    <mergeCell ref="B150:E150"/>
    <mergeCell ref="B151:E151"/>
    <mergeCell ref="B152:E152"/>
    <mergeCell ref="A154:G155"/>
    <mergeCell ref="A157:F157"/>
    <mergeCell ref="A159:G159"/>
    <mergeCell ref="B161:E161"/>
    <mergeCell ref="B162:E162"/>
    <mergeCell ref="A163:E163"/>
    <mergeCell ref="A164:G165"/>
    <mergeCell ref="A166:G166"/>
    <mergeCell ref="A167:G167"/>
    <mergeCell ref="A168:G168"/>
    <mergeCell ref="A169:G169"/>
    <mergeCell ref="A171:G171"/>
    <mergeCell ref="A172:G172"/>
    <mergeCell ref="B173:E173"/>
    <mergeCell ref="B174:E174"/>
    <mergeCell ref="B175:E175"/>
    <mergeCell ref="B176:E176"/>
    <mergeCell ref="A178:G178"/>
    <mergeCell ref="B180:E180"/>
    <mergeCell ref="F180:G180"/>
    <mergeCell ref="B181:E181"/>
    <mergeCell ref="F181:G181"/>
    <mergeCell ref="B182:E182"/>
    <mergeCell ref="F182:G182"/>
    <mergeCell ref="B183:E183"/>
    <mergeCell ref="F183:G183"/>
    <mergeCell ref="B184:E184"/>
    <mergeCell ref="F184:G184"/>
    <mergeCell ref="B185:E185"/>
    <mergeCell ref="F185:G185"/>
    <mergeCell ref="A187:G187"/>
    <mergeCell ref="A189:G189"/>
    <mergeCell ref="A191:F191"/>
    <mergeCell ref="B193:E193"/>
    <mergeCell ref="B194:E194"/>
    <mergeCell ref="B195:E195"/>
    <mergeCell ref="B196:E196"/>
    <mergeCell ref="B197:E197"/>
    <mergeCell ref="B198:E198"/>
    <mergeCell ref="B199:E199"/>
    <mergeCell ref="B200:E200"/>
    <mergeCell ref="A202:G202"/>
    <mergeCell ref="A203:G203"/>
    <mergeCell ref="A204:G204"/>
    <mergeCell ref="A205:G205"/>
    <mergeCell ref="A208:G208"/>
    <mergeCell ref="B210:E210"/>
    <mergeCell ref="F210:G210"/>
    <mergeCell ref="B211:E211"/>
    <mergeCell ref="F211:G211"/>
    <mergeCell ref="B212:E212"/>
    <mergeCell ref="F212:G212"/>
    <mergeCell ref="B213:E213"/>
    <mergeCell ref="F213:G213"/>
    <mergeCell ref="B214:E214"/>
    <mergeCell ref="F214:G214"/>
    <mergeCell ref="B215:E215"/>
    <mergeCell ref="F215:G215"/>
    <mergeCell ref="A216:E216"/>
    <mergeCell ref="F216:G216"/>
    <mergeCell ref="B217:E217"/>
    <mergeCell ref="F217:G217"/>
    <mergeCell ref="A218:E218"/>
    <mergeCell ref="F218:G218"/>
    <mergeCell ref="A220:G220"/>
    <mergeCell ref="A222:B222"/>
    <mergeCell ref="A224:F224"/>
    <mergeCell ref="A226:G226"/>
    <mergeCell ref="B228:G228"/>
    <mergeCell ref="B229:E229"/>
    <mergeCell ref="F229:G229"/>
    <mergeCell ref="B230:E230"/>
    <mergeCell ref="F230:G230"/>
    <mergeCell ref="B231:E231"/>
    <mergeCell ref="F231:G231"/>
    <mergeCell ref="B232:E232"/>
    <mergeCell ref="F232:G232"/>
    <mergeCell ref="A234:G234"/>
    <mergeCell ref="A237:G237"/>
  </mergeCells>
  <printOptions headings="false" gridLines="false" gridLinesSet="true" horizontalCentered="false" verticalCentered="false"/>
  <pageMargins left="0" right="0" top="0.138888888888889" bottom="0.138888888888889" header="0" footer="0"/>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237"/>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selection pane="topLeft" activeCell="F13" activeCellId="0" sqref="F13"/>
    </sheetView>
  </sheetViews>
  <sheetFormatPr defaultColWidth="8.6171875" defaultRowHeight="14.25" zeroHeight="false" outlineLevelRow="0" outlineLevelCol="0"/>
  <cols>
    <col collapsed="false" customWidth="true" hidden="false" outlineLevel="0" max="1" min="1" style="1" width="12.25"/>
    <col collapsed="false" customWidth="true" hidden="false" outlineLevel="0" max="2" min="2" style="1" width="12.13"/>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6.13"/>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14" t="s">
        <v>180</v>
      </c>
      <c r="C20" s="14"/>
      <c r="D20" s="14"/>
      <c r="E20" s="14"/>
      <c r="F20" s="14" t="s">
        <v>23</v>
      </c>
      <c r="G20" s="14"/>
      <c r="H20" s="4"/>
      <c r="I20" s="5"/>
      <c r="J20" s="5"/>
      <c r="K20" s="5"/>
    </row>
    <row r="21" customFormat="false" ht="14.25" hidden="false" customHeight="false" outlineLevel="0" collapsed="false">
      <c r="A21" s="23"/>
      <c r="B21" s="23"/>
      <c r="C21" s="23"/>
      <c r="D21" s="23"/>
      <c r="E21" s="23"/>
      <c r="F21" s="23"/>
      <c r="G21" s="23"/>
      <c r="H21" s="4"/>
      <c r="I21" s="5"/>
      <c r="J21" s="5"/>
      <c r="K21" s="5"/>
    </row>
    <row r="22" customFormat="false" ht="13.9" hidden="false" customHeight="true" outlineLevel="0" collapsed="false">
      <c r="A22" s="24" t="s">
        <v>24</v>
      </c>
      <c r="B22" s="24"/>
      <c r="C22" s="24"/>
      <c r="D22" s="24"/>
      <c r="E22" s="24"/>
      <c r="F22" s="24"/>
      <c r="G22" s="24"/>
      <c r="H22" s="4"/>
      <c r="I22" s="5"/>
      <c r="J22" s="5"/>
      <c r="K22" s="5"/>
    </row>
    <row r="23" customFormat="false" ht="14.25" hidden="false" customHeight="false" outlineLevel="0" collapsed="false">
      <c r="A23" s="24"/>
      <c r="B23" s="24"/>
      <c r="C23" s="24"/>
      <c r="D23" s="24"/>
      <c r="E23" s="24"/>
      <c r="F23" s="24"/>
      <c r="G23" s="24"/>
      <c r="H23" s="4"/>
      <c r="I23" s="5"/>
      <c r="J23" s="5"/>
      <c r="K23" s="5"/>
    </row>
    <row r="24" customFormat="false" ht="14.25" hidden="false" customHeight="true" outlineLevel="0" collapsed="false">
      <c r="A24" s="24" t="s">
        <v>25</v>
      </c>
      <c r="B24" s="24"/>
      <c r="C24" s="24"/>
      <c r="D24" s="24"/>
      <c r="E24" s="24"/>
      <c r="F24" s="24"/>
      <c r="G24" s="24"/>
      <c r="H24" s="4"/>
      <c r="I24" s="5"/>
      <c r="J24" s="5"/>
      <c r="K24" s="5"/>
    </row>
    <row r="25" customFormat="false" ht="14.25" hidden="false" customHeight="false" outlineLevel="0" collapsed="false">
      <c r="A25" s="24"/>
      <c r="B25" s="24"/>
      <c r="C25" s="24"/>
      <c r="D25" s="24"/>
      <c r="E25" s="24"/>
      <c r="F25" s="24"/>
      <c r="G25" s="24"/>
      <c r="H25" s="4"/>
      <c r="I25" s="5"/>
      <c r="J25" s="5"/>
      <c r="K25" s="5"/>
    </row>
    <row r="26" customFormat="false" ht="26.25" hidden="false" customHeight="true" outlineLevel="0" collapsed="false">
      <c r="A26" s="25" t="s">
        <v>181</v>
      </c>
      <c r="B26" s="25"/>
      <c r="C26" s="25"/>
      <c r="D26" s="25"/>
      <c r="E26" s="25"/>
      <c r="F26" s="25"/>
      <c r="G26" s="25"/>
      <c r="H26" s="4"/>
      <c r="I26" s="5"/>
      <c r="J26" s="5"/>
      <c r="K26" s="5"/>
    </row>
    <row r="27" customFormat="false" ht="18" hidden="false" customHeight="true" outlineLevel="0" collapsed="false">
      <c r="A27" s="25"/>
      <c r="B27" s="25"/>
      <c r="C27" s="25"/>
      <c r="D27" s="25"/>
      <c r="E27" s="25"/>
      <c r="F27" s="25"/>
      <c r="G27" s="25"/>
      <c r="H27" s="4"/>
      <c r="I27" s="5"/>
      <c r="J27" s="5"/>
      <c r="K27" s="5"/>
    </row>
    <row r="28" customFormat="false" ht="14.25" hidden="false" customHeight="true" outlineLevel="0" collapsed="false">
      <c r="A28" s="27" t="s">
        <v>27</v>
      </c>
      <c r="B28" s="27"/>
      <c r="C28" s="27"/>
      <c r="D28" s="27"/>
      <c r="E28" s="27"/>
      <c r="F28" s="27"/>
      <c r="G28" s="27"/>
      <c r="H28" s="4"/>
      <c r="I28" s="5"/>
      <c r="J28" s="5"/>
      <c r="K28" s="5"/>
    </row>
    <row r="29" customFormat="false" ht="14.25" hidden="false" customHeight="false" outlineLevel="0" collapsed="false">
      <c r="A29" s="28"/>
      <c r="B29" s="26"/>
      <c r="C29" s="29"/>
      <c r="D29" s="26"/>
      <c r="E29" s="26"/>
      <c r="F29" s="26"/>
      <c r="G29" s="26"/>
      <c r="H29" s="4"/>
      <c r="I29" s="5"/>
      <c r="J29" s="5"/>
      <c r="K29" s="5"/>
    </row>
    <row r="30" customFormat="false" ht="14.25" hidden="false" customHeight="false" outlineLevel="0" collapsed="false">
      <c r="A30" s="30" t="s">
        <v>28</v>
      </c>
      <c r="B30" s="30"/>
      <c r="C30" s="30"/>
      <c r="D30" s="30"/>
      <c r="E30" s="30"/>
      <c r="F30" s="30"/>
      <c r="G30" s="30"/>
      <c r="H30" s="4"/>
      <c r="I30" s="5"/>
      <c r="J30" s="5"/>
      <c r="K30" s="5"/>
    </row>
    <row r="31" customFormat="false" ht="14.25" hidden="false" customHeight="false" outlineLevel="0" collapsed="false">
      <c r="A31" s="31" t="s">
        <v>29</v>
      </c>
      <c r="B31" s="31"/>
      <c r="C31" s="31"/>
      <c r="D31" s="31"/>
      <c r="E31" s="31"/>
      <c r="F31" s="31"/>
      <c r="G31" s="31"/>
      <c r="H31" s="4"/>
      <c r="I31" s="5"/>
      <c r="J31" s="5"/>
      <c r="K31" s="5"/>
    </row>
    <row r="32" customFormat="false" ht="14.25" hidden="false" customHeight="false" outlineLevel="0" collapsed="false">
      <c r="A32" s="32"/>
      <c r="B32" s="33"/>
      <c r="C32" s="33"/>
      <c r="D32" s="33"/>
      <c r="E32" s="33"/>
      <c r="F32" s="33"/>
      <c r="G32" s="33"/>
      <c r="H32" s="4"/>
      <c r="I32" s="5"/>
      <c r="J32" s="5"/>
      <c r="K32" s="5"/>
    </row>
    <row r="33" customFormat="false" ht="13.9" hidden="false" customHeight="true" outlineLevel="0" collapsed="false">
      <c r="A33" s="34" t="s">
        <v>30</v>
      </c>
      <c r="B33" s="34"/>
      <c r="C33" s="34"/>
      <c r="D33" s="34"/>
      <c r="E33" s="34"/>
      <c r="F33" s="34"/>
      <c r="G33" s="34"/>
      <c r="H33" s="4"/>
      <c r="I33" s="5"/>
      <c r="J33" s="5"/>
      <c r="K33" s="5"/>
    </row>
    <row r="34" customFormat="false" ht="14.25" hidden="false" customHeight="true" outlineLevel="0" collapsed="false">
      <c r="A34" s="35" t="n">
        <v>1</v>
      </c>
      <c r="B34" s="36" t="s">
        <v>31</v>
      </c>
      <c r="C34" s="36"/>
      <c r="D34" s="36"/>
      <c r="E34" s="36"/>
      <c r="F34" s="37" t="str">
        <f aca="false">B20</f>
        <v>Posto 12X36 h NOTURNO MOTORIZADO</v>
      </c>
      <c r="G34" s="37"/>
      <c r="H34" s="4"/>
      <c r="I34" s="5"/>
      <c r="J34" s="5"/>
      <c r="K34" s="5"/>
    </row>
    <row r="35" customFormat="false" ht="13.9" hidden="false" customHeight="true" outlineLevel="0" collapsed="false">
      <c r="A35" s="35" t="n">
        <v>2</v>
      </c>
      <c r="B35" s="36" t="s">
        <v>32</v>
      </c>
      <c r="C35" s="36"/>
      <c r="D35" s="36"/>
      <c r="E35" s="36"/>
      <c r="F35" s="38" t="s">
        <v>33</v>
      </c>
      <c r="G35" s="38"/>
      <c r="H35" s="4"/>
      <c r="I35" s="5"/>
      <c r="J35" s="5"/>
      <c r="K35" s="5"/>
    </row>
    <row r="36" customFormat="false" ht="13.9" hidden="false" customHeight="true" outlineLevel="0" collapsed="false">
      <c r="A36" s="35" t="n">
        <v>3</v>
      </c>
      <c r="B36" s="36" t="s">
        <v>34</v>
      </c>
      <c r="C36" s="36"/>
      <c r="D36" s="36"/>
      <c r="E36" s="36"/>
      <c r="F36" s="39" t="n">
        <v>1235.04</v>
      </c>
      <c r="G36" s="39"/>
      <c r="H36" s="4"/>
      <c r="I36" s="5"/>
      <c r="J36" s="5"/>
      <c r="K36" s="5"/>
    </row>
    <row r="37" customFormat="false" ht="13.9" hidden="false" customHeight="true" outlineLevel="0" collapsed="false">
      <c r="A37" s="35" t="n">
        <v>4</v>
      </c>
      <c r="B37" s="36" t="s">
        <v>35</v>
      </c>
      <c r="C37" s="36"/>
      <c r="D37" s="36"/>
      <c r="E37" s="36"/>
      <c r="F37" s="40" t="n">
        <v>43831</v>
      </c>
      <c r="G37" s="40"/>
      <c r="H37" s="4"/>
      <c r="I37" s="5"/>
      <c r="J37" s="5"/>
      <c r="K37" s="5"/>
    </row>
    <row r="38" customFormat="false" ht="14.25" hidden="false" customHeight="false" outlineLevel="0" collapsed="false">
      <c r="A38" s="41"/>
      <c r="B38" s="42"/>
      <c r="C38" s="42"/>
      <c r="D38" s="42"/>
      <c r="E38" s="42"/>
      <c r="F38" s="43"/>
      <c r="G38" s="43"/>
      <c r="H38" s="4"/>
      <c r="I38" s="5"/>
      <c r="J38" s="5"/>
      <c r="K38" s="5"/>
    </row>
    <row r="39" customFormat="false" ht="14.25" hidden="false" customHeight="false" outlineLevel="0" collapsed="false">
      <c r="A39" s="44" t="s">
        <v>36</v>
      </c>
      <c r="B39" s="44"/>
      <c r="C39" s="44"/>
      <c r="D39" s="44"/>
      <c r="E39" s="44"/>
      <c r="F39" s="44"/>
      <c r="G39" s="44"/>
      <c r="H39" s="4"/>
      <c r="I39" s="5"/>
      <c r="J39" s="5"/>
      <c r="K39" s="5"/>
    </row>
    <row r="40" customFormat="false" ht="14.25" hidden="false" customHeight="false" outlineLevel="0" collapsed="false">
      <c r="A40" s="45"/>
      <c r="B40" s="45"/>
      <c r="C40" s="45"/>
      <c r="D40" s="45"/>
      <c r="E40" s="45"/>
      <c r="F40" s="45"/>
      <c r="G40" s="45"/>
      <c r="H40" s="4"/>
      <c r="I40" s="5"/>
      <c r="J40" s="5"/>
      <c r="K40" s="5"/>
    </row>
    <row r="41" customFormat="false" ht="13.9" hidden="false" customHeight="true" outlineLevel="0" collapsed="false">
      <c r="A41" s="46" t="s">
        <v>37</v>
      </c>
      <c r="B41" s="46"/>
      <c r="C41" s="46"/>
      <c r="D41" s="46"/>
      <c r="E41" s="46"/>
      <c r="F41" s="46"/>
      <c r="G41" s="46"/>
      <c r="H41" s="4"/>
      <c r="I41" s="5"/>
      <c r="J41" s="5"/>
      <c r="K41" s="5"/>
    </row>
    <row r="42" customFormat="false" ht="14.25" hidden="false" customHeight="false" outlineLevel="0" collapsed="false">
      <c r="A42" s="47"/>
      <c r="B42" s="47"/>
      <c r="C42" s="47"/>
      <c r="D42" s="47"/>
      <c r="E42" s="47"/>
      <c r="F42" s="47"/>
      <c r="G42" s="47"/>
      <c r="H42" s="4"/>
      <c r="I42" s="5"/>
      <c r="J42" s="5"/>
      <c r="K42" s="5"/>
    </row>
    <row r="43" customFormat="false" ht="14.25" hidden="false" customHeight="false" outlineLevel="0" collapsed="false">
      <c r="A43" s="48" t="s">
        <v>38</v>
      </c>
      <c r="B43" s="48"/>
      <c r="C43" s="48"/>
      <c r="D43" s="48"/>
      <c r="E43" s="48"/>
      <c r="F43" s="48"/>
      <c r="G43" s="48"/>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49" t="s">
        <v>6</v>
      </c>
      <c r="B45" s="50" t="s">
        <v>41</v>
      </c>
      <c r="C45" s="50"/>
      <c r="D45" s="50"/>
      <c r="E45" s="50"/>
      <c r="F45" s="51" t="n">
        <f aca="false">F36</f>
        <v>1235.04</v>
      </c>
      <c r="G45" s="51"/>
      <c r="H45" s="4"/>
      <c r="I45" s="5"/>
      <c r="J45" s="5"/>
      <c r="K45" s="5"/>
    </row>
    <row r="46" s="1" customFormat="true" ht="13.9" hidden="false" customHeight="true" outlineLevel="0" collapsed="false">
      <c r="A46" s="52" t="s">
        <v>9</v>
      </c>
      <c r="B46" s="50" t="s">
        <v>42</v>
      </c>
      <c r="C46" s="50"/>
      <c r="D46" s="50"/>
      <c r="E46" s="53" t="n">
        <v>0.3</v>
      </c>
      <c r="F46" s="54" t="n">
        <f aca="false">E46*F45</f>
        <v>370.512</v>
      </c>
      <c r="G46" s="54"/>
      <c r="H46" s="4"/>
      <c r="I46" s="5"/>
      <c r="J46" s="5"/>
      <c r="K46" s="5"/>
    </row>
    <row r="47" s="1" customFormat="true" ht="13.9" hidden="false" customHeight="true" outlineLevel="0" collapsed="false">
      <c r="A47" s="52" t="s">
        <v>12</v>
      </c>
      <c r="B47" s="50" t="s">
        <v>182</v>
      </c>
      <c r="C47" s="50"/>
      <c r="D47" s="50"/>
      <c r="E47" s="53" t="n">
        <v>0.2</v>
      </c>
      <c r="F47" s="54" t="n">
        <f aca="false">((F45+F46)*(7/12))*20%</f>
        <v>187.3144</v>
      </c>
      <c r="G47" s="54"/>
      <c r="H47" s="4"/>
      <c r="I47" s="5"/>
      <c r="J47" s="5"/>
      <c r="K47" s="5"/>
    </row>
    <row r="48" s="1" customFormat="true" ht="13.9" hidden="false" customHeight="true" outlineLevel="0" collapsed="false">
      <c r="A48" s="52" t="s">
        <v>15</v>
      </c>
      <c r="B48" s="50" t="s">
        <v>183</v>
      </c>
      <c r="C48" s="50"/>
      <c r="D48" s="50"/>
      <c r="E48" s="53" t="n">
        <v>0.2</v>
      </c>
      <c r="F48" s="54" t="n">
        <f aca="false">((F45+F46)*(1/12))+((F45+F46)*(1/12))*20%</f>
        <v>160.5552</v>
      </c>
      <c r="G48" s="54"/>
      <c r="H48" s="4"/>
      <c r="I48" s="5"/>
      <c r="J48" s="174"/>
      <c r="K48" s="5"/>
    </row>
    <row r="49" s="1" customFormat="true" ht="13.9" hidden="false" customHeight="true" outlineLevel="0" collapsed="false">
      <c r="A49" s="55" t="s">
        <v>43</v>
      </c>
      <c r="B49" s="55"/>
      <c r="C49" s="55"/>
      <c r="D49" s="55"/>
      <c r="E49" s="55"/>
      <c r="F49" s="56" t="n">
        <f aca="false">SUM(F45:G48)</f>
        <v>1953.4216</v>
      </c>
      <c r="G49" s="56"/>
      <c r="H49" s="4"/>
      <c r="I49" s="5"/>
      <c r="J49" s="174"/>
      <c r="K49" s="5"/>
    </row>
    <row r="50" s="1" customFormat="true" ht="13.9" hidden="false" customHeight="true" outlineLevel="0" collapsed="false">
      <c r="A50" s="46" t="s">
        <v>44</v>
      </c>
      <c r="B50" s="46"/>
      <c r="C50" s="46"/>
      <c r="D50" s="46"/>
      <c r="E50" s="46"/>
      <c r="F50" s="46"/>
      <c r="G50" s="46"/>
      <c r="H50" s="4"/>
      <c r="I50" s="5"/>
      <c r="J50" s="5"/>
      <c r="K50" s="5"/>
    </row>
    <row r="51" s="1" customFormat="true" ht="14.25" hidden="false" customHeight="false" outlineLevel="0" collapsed="false">
      <c r="A51" s="46"/>
      <c r="B51" s="46"/>
      <c r="C51" s="46"/>
      <c r="D51" s="46"/>
      <c r="E51" s="46"/>
      <c r="F51" s="46"/>
      <c r="G51" s="46"/>
      <c r="H51" s="4"/>
      <c r="I51" s="5"/>
      <c r="J51" s="5"/>
      <c r="K51" s="5"/>
    </row>
    <row r="52" s="1" customFormat="true" ht="43.5" hidden="false" customHeight="true" outlineLevel="0" collapsed="false">
      <c r="A52" s="57" t="s">
        <v>45</v>
      </c>
      <c r="B52" s="57"/>
      <c r="C52" s="57"/>
      <c r="D52" s="57"/>
      <c r="E52" s="57"/>
      <c r="F52" s="57"/>
      <c r="G52" s="57"/>
      <c r="H52" s="4"/>
      <c r="I52" s="5"/>
      <c r="J52" s="5"/>
      <c r="K52" s="5"/>
    </row>
    <row r="53" s="1" customFormat="true" ht="13.5" hidden="false" customHeight="true" outlineLevel="0" collapsed="false">
      <c r="A53" s="57"/>
      <c r="B53" s="57"/>
      <c r="C53" s="57"/>
      <c r="D53" s="57"/>
      <c r="E53" s="57"/>
      <c r="F53" s="57"/>
      <c r="G53" s="57"/>
      <c r="H53" s="4"/>
      <c r="I53" s="5"/>
      <c r="J53" s="5"/>
      <c r="K53" s="5"/>
    </row>
    <row r="54" s="1" customFormat="true" ht="14.25" hidden="false" customHeight="false" outlineLevel="0" collapsed="false">
      <c r="A54" s="58" t="s">
        <v>46</v>
      </c>
      <c r="B54" s="58"/>
      <c r="C54" s="58"/>
      <c r="D54" s="58"/>
      <c r="E54" s="58"/>
      <c r="F54" s="58"/>
      <c r="G54" s="58"/>
      <c r="H54" s="4"/>
      <c r="I54" s="5"/>
      <c r="J54" s="5"/>
      <c r="K54" s="5"/>
    </row>
    <row r="55" s="1" customFormat="true" ht="14.25" hidden="false" customHeight="false" outlineLevel="0" collapsed="false">
      <c r="A55" s="32"/>
      <c r="B55" s="33"/>
      <c r="C55" s="33"/>
      <c r="D55" s="33"/>
      <c r="E55" s="33"/>
      <c r="F55" s="33"/>
      <c r="G55" s="33"/>
      <c r="H55" s="4"/>
      <c r="I55" s="5"/>
      <c r="J55" s="5"/>
      <c r="K55" s="5"/>
    </row>
    <row r="56" s="1" customFormat="true" ht="13.9" hidden="false" customHeight="true" outlineLevel="0" collapsed="false">
      <c r="A56" s="59" t="s">
        <v>47</v>
      </c>
      <c r="B56" s="59"/>
      <c r="C56" s="59"/>
      <c r="D56" s="59"/>
      <c r="E56" s="59"/>
      <c r="F56" s="59"/>
      <c r="G56" s="59"/>
      <c r="H56" s="4"/>
      <c r="I56" s="5"/>
      <c r="J56" s="5"/>
      <c r="K56" s="5"/>
    </row>
    <row r="57" s="1" customFormat="true" ht="14.25" hidden="false" customHeight="false" outlineLevel="0" collapsed="false">
      <c r="A57" s="60"/>
      <c r="B57" s="60"/>
      <c r="C57" s="60"/>
      <c r="D57" s="60"/>
      <c r="E57" s="60"/>
      <c r="F57" s="60"/>
      <c r="G57" s="60"/>
      <c r="H57" s="4"/>
      <c r="I57" s="5"/>
      <c r="J57" s="5"/>
      <c r="K57" s="5"/>
    </row>
    <row r="58" s="1" customFormat="true" ht="23.25" hidden="false" customHeight="true" outlineLevel="0" collapsed="false">
      <c r="A58" s="61" t="s">
        <v>48</v>
      </c>
      <c r="B58" s="61" t="s">
        <v>49</v>
      </c>
      <c r="C58" s="61"/>
      <c r="D58" s="61"/>
      <c r="E58" s="61"/>
      <c r="F58" s="61" t="s">
        <v>50</v>
      </c>
      <c r="G58" s="61" t="s">
        <v>40</v>
      </c>
      <c r="H58" s="4"/>
      <c r="I58" s="5"/>
      <c r="J58" s="5"/>
      <c r="K58" s="5"/>
    </row>
    <row r="59" s="1" customFormat="true" ht="13.9" hidden="false" customHeight="true" outlineLevel="0" collapsed="false">
      <c r="A59" s="62" t="s">
        <v>6</v>
      </c>
      <c r="B59" s="63" t="s">
        <v>51</v>
      </c>
      <c r="C59" s="63"/>
      <c r="D59" s="63"/>
      <c r="E59" s="63"/>
      <c r="F59" s="64" t="n">
        <f aca="false">(1/12)</f>
        <v>0.0833333333333333</v>
      </c>
      <c r="G59" s="65" t="n">
        <f aca="false">F49*F59</f>
        <v>162.785133333333</v>
      </c>
      <c r="H59" s="4"/>
      <c r="I59" s="5"/>
      <c r="J59" s="5"/>
      <c r="K59" s="5"/>
    </row>
    <row r="60" s="1" customFormat="true" ht="13.9" hidden="false" customHeight="true" outlineLevel="0" collapsed="false">
      <c r="A60" s="62" t="s">
        <v>9</v>
      </c>
      <c r="B60" s="63" t="s">
        <v>52</v>
      </c>
      <c r="C60" s="63"/>
      <c r="D60" s="63"/>
      <c r="E60" s="63"/>
      <c r="F60" s="66" t="n">
        <f aca="false">1/12</f>
        <v>0.0833333333333333</v>
      </c>
      <c r="G60" s="65" t="n">
        <f aca="false">F49*F60</f>
        <v>162.785133333333</v>
      </c>
      <c r="H60" s="4"/>
      <c r="I60" s="5"/>
      <c r="J60" s="5"/>
      <c r="K60" s="5"/>
    </row>
    <row r="61" s="1" customFormat="true" ht="13.9" hidden="false" customHeight="true" outlineLevel="0" collapsed="false">
      <c r="A61" s="14" t="s">
        <v>12</v>
      </c>
      <c r="B61" s="67" t="s">
        <v>53</v>
      </c>
      <c r="C61" s="67"/>
      <c r="D61" s="67"/>
      <c r="E61" s="67"/>
      <c r="F61" s="66" t="n">
        <f aca="false">(1/12)/3</f>
        <v>0.0277777777777778</v>
      </c>
      <c r="G61" s="65" t="n">
        <f aca="false">F49*F61</f>
        <v>54.2617111111111</v>
      </c>
      <c r="H61" s="4"/>
      <c r="I61" s="5"/>
      <c r="J61" s="5"/>
      <c r="K61" s="5"/>
    </row>
    <row r="62" s="1" customFormat="true" ht="13.9" hidden="false" customHeight="true" outlineLevel="0" collapsed="false">
      <c r="A62" s="21" t="s">
        <v>43</v>
      </c>
      <c r="B62" s="21"/>
      <c r="C62" s="21"/>
      <c r="D62" s="21"/>
      <c r="E62" s="21"/>
      <c r="F62" s="68" t="n">
        <f aca="false">F59+F60+F61</f>
        <v>0.194444444444444</v>
      </c>
      <c r="G62" s="69" t="n">
        <f aca="false">G59+G60+G61</f>
        <v>379.831977777778</v>
      </c>
      <c r="H62" s="4"/>
      <c r="I62" s="5"/>
      <c r="J62" s="5"/>
      <c r="K62" s="5"/>
    </row>
    <row r="63" s="1" customFormat="true" ht="14.25" hidden="false" customHeight="true" outlineLevel="0" collapsed="false">
      <c r="A63" s="70" t="s">
        <v>54</v>
      </c>
      <c r="B63" s="70"/>
      <c r="C63" s="70"/>
      <c r="D63" s="70"/>
      <c r="E63" s="70"/>
      <c r="F63" s="70"/>
      <c r="G63" s="70"/>
      <c r="H63" s="4"/>
      <c r="I63" s="5"/>
      <c r="J63" s="5"/>
      <c r="K63" s="5"/>
    </row>
    <row r="64" s="1" customFormat="true" ht="14.25" hidden="false" customHeight="false" outlineLevel="0" collapsed="false">
      <c r="A64" s="70"/>
      <c r="B64" s="70"/>
      <c r="C64" s="70"/>
      <c r="D64" s="70"/>
      <c r="E64" s="70"/>
      <c r="F64" s="70"/>
      <c r="G64" s="70"/>
      <c r="H64" s="4"/>
      <c r="I64" s="5"/>
      <c r="J64" s="5"/>
      <c r="K64" s="5"/>
    </row>
    <row r="65" s="1" customFormat="true" ht="13.9" hidden="false" customHeight="true" outlineLevel="0" collapsed="false">
      <c r="A65" s="70"/>
      <c r="B65" s="70"/>
      <c r="C65" s="70"/>
      <c r="D65" s="70"/>
      <c r="E65" s="70"/>
      <c r="F65" s="70"/>
      <c r="G65" s="70"/>
      <c r="H65" s="4"/>
      <c r="I65" s="5"/>
      <c r="J65" s="5"/>
      <c r="K65" s="5"/>
    </row>
    <row r="66" s="1" customFormat="true" ht="19.5" hidden="false" customHeight="true" outlineLevel="0" collapsed="false">
      <c r="A66" s="57" t="s">
        <v>55</v>
      </c>
      <c r="B66" s="57"/>
      <c r="C66" s="57"/>
      <c r="D66" s="57"/>
      <c r="E66" s="57"/>
      <c r="F66" s="57"/>
      <c r="G66" s="57"/>
      <c r="H66" s="4"/>
      <c r="I66" s="5"/>
      <c r="J66" s="5"/>
      <c r="K66" s="5"/>
    </row>
    <row r="67" s="1" customFormat="true" ht="13.9" hidden="false" customHeight="true" outlineLevel="0" collapsed="false">
      <c r="A67" s="57"/>
      <c r="B67" s="57"/>
      <c r="C67" s="57"/>
      <c r="D67" s="57"/>
      <c r="E67" s="57"/>
      <c r="F67" s="57"/>
      <c r="G67" s="57"/>
      <c r="H67" s="4"/>
      <c r="I67" s="5"/>
      <c r="J67" s="5"/>
      <c r="K67" s="5"/>
    </row>
    <row r="68" s="1" customFormat="true" ht="37.9" hidden="false" customHeight="true" outlineLevel="0" collapsed="false">
      <c r="A68" s="57" t="s">
        <v>56</v>
      </c>
      <c r="B68" s="57"/>
      <c r="C68" s="57"/>
      <c r="D68" s="57"/>
      <c r="E68" s="57"/>
      <c r="F68" s="57"/>
      <c r="G68" s="57"/>
      <c r="H68" s="4"/>
      <c r="I68" s="5"/>
      <c r="J68" s="5"/>
      <c r="K68" s="5"/>
    </row>
    <row r="69" s="1" customFormat="true" ht="13.9" hidden="false" customHeight="true" outlineLevel="0" collapsed="false">
      <c r="A69" s="57"/>
      <c r="B69" s="57"/>
      <c r="C69" s="57"/>
      <c r="D69" s="57"/>
      <c r="E69" s="57"/>
      <c r="F69" s="57"/>
      <c r="G69" s="57"/>
      <c r="H69" s="4"/>
      <c r="I69" s="5"/>
      <c r="J69" s="5"/>
      <c r="K69" s="5"/>
    </row>
    <row r="70" s="1" customFormat="true" ht="14.25" hidden="false" customHeight="true" outlineLevel="0" collapsed="false">
      <c r="A70" s="71" t="s">
        <v>57</v>
      </c>
      <c r="B70" s="71"/>
      <c r="C70" s="71"/>
      <c r="D70" s="71"/>
      <c r="E70" s="71"/>
      <c r="F70" s="71"/>
      <c r="G70" s="71"/>
      <c r="H70" s="4"/>
      <c r="I70" s="5"/>
      <c r="J70" s="5"/>
      <c r="K70" s="5"/>
    </row>
    <row r="71" s="1" customFormat="true" ht="14.25" hidden="false" customHeight="false" outlineLevel="0" collapsed="false">
      <c r="A71" s="71"/>
      <c r="B71" s="71"/>
      <c r="C71" s="71"/>
      <c r="D71" s="71"/>
      <c r="E71" s="71"/>
      <c r="F71" s="71"/>
      <c r="G71" s="71"/>
      <c r="H71" s="4"/>
      <c r="I71" s="5"/>
      <c r="J71" s="5"/>
      <c r="K71" s="5"/>
    </row>
    <row r="72" s="1" customFormat="true" ht="13.9" hidden="false" customHeight="true" outlineLevel="0" collapsed="false">
      <c r="A72" s="71"/>
      <c r="B72" s="71"/>
      <c r="C72" s="71"/>
      <c r="D72" s="71"/>
      <c r="E72" s="71"/>
      <c r="F72" s="71"/>
      <c r="G72" s="71"/>
      <c r="H72" s="4"/>
      <c r="I72" s="5"/>
      <c r="J72" s="5"/>
      <c r="K72" s="5"/>
    </row>
    <row r="73" s="1" customFormat="true" ht="14.25" hidden="false" customHeight="true" outlineLevel="0" collapsed="false">
      <c r="A73" s="72" t="s">
        <v>58</v>
      </c>
      <c r="B73" s="72"/>
      <c r="C73" s="72"/>
      <c r="D73" s="72"/>
      <c r="E73" s="72"/>
      <c r="F73" s="72"/>
      <c r="G73" s="73" t="n">
        <f aca="false">F49+G62</f>
        <v>2333.25357777778</v>
      </c>
      <c r="H73" s="4"/>
      <c r="I73" s="5"/>
      <c r="J73" s="5"/>
      <c r="K73" s="5"/>
    </row>
    <row r="74" s="1" customFormat="true" ht="14.25" hidden="false" customHeight="false" outlineLevel="0" collapsed="false">
      <c r="A74" s="41"/>
      <c r="B74" s="33"/>
      <c r="C74" s="33"/>
      <c r="D74" s="33"/>
      <c r="E74" s="33"/>
      <c r="F74" s="33"/>
      <c r="G74" s="33"/>
      <c r="H74" s="4"/>
      <c r="I74" s="5"/>
      <c r="J74" s="5"/>
      <c r="K74" s="5"/>
    </row>
    <row r="75" s="1" customFormat="true" ht="13.9" hidden="false" customHeight="true" outlineLevel="0" collapsed="false">
      <c r="A75" s="74" t="s">
        <v>59</v>
      </c>
      <c r="B75" s="75" t="s">
        <v>60</v>
      </c>
      <c r="C75" s="75"/>
      <c r="D75" s="75"/>
      <c r="E75" s="75"/>
      <c r="F75" s="75" t="s">
        <v>61</v>
      </c>
      <c r="G75" s="75" t="s">
        <v>40</v>
      </c>
      <c r="H75" s="4"/>
      <c r="I75" s="5"/>
      <c r="J75" s="5"/>
      <c r="K75" s="5"/>
    </row>
    <row r="76" s="1" customFormat="true" ht="13.9" hidden="false" customHeight="true" outlineLevel="0" collapsed="false">
      <c r="A76" s="76" t="s">
        <v>6</v>
      </c>
      <c r="B76" s="77" t="s">
        <v>62</v>
      </c>
      <c r="C76" s="77"/>
      <c r="D76" s="77"/>
      <c r="E76" s="77"/>
      <c r="F76" s="78" t="n">
        <v>0.2</v>
      </c>
      <c r="G76" s="79" t="n">
        <f aca="false">G73*F76</f>
        <v>466.650715555556</v>
      </c>
      <c r="H76" s="4"/>
      <c r="I76" s="5"/>
      <c r="J76" s="5"/>
      <c r="K76" s="5"/>
    </row>
    <row r="77" s="1" customFormat="true" ht="13.9" hidden="false" customHeight="true" outlineLevel="0" collapsed="false">
      <c r="A77" s="76" t="s">
        <v>9</v>
      </c>
      <c r="B77" s="77" t="s">
        <v>63</v>
      </c>
      <c r="C77" s="77"/>
      <c r="D77" s="77"/>
      <c r="E77" s="77"/>
      <c r="F77" s="78" t="n">
        <v>0.025</v>
      </c>
      <c r="G77" s="79" t="n">
        <f aca="false">G73*F77</f>
        <v>58.3313394444444</v>
      </c>
      <c r="H77" s="4"/>
      <c r="I77" s="5"/>
      <c r="J77" s="5"/>
      <c r="K77" s="5"/>
    </row>
    <row r="78" s="1" customFormat="true" ht="13.9" hidden="false" customHeight="true" outlineLevel="0" collapsed="false">
      <c r="A78" s="76" t="s">
        <v>12</v>
      </c>
      <c r="B78" s="77" t="s">
        <v>64</v>
      </c>
      <c r="C78" s="77"/>
      <c r="D78" s="77"/>
      <c r="E78" s="77"/>
      <c r="F78" s="78" t="n">
        <v>0.03</v>
      </c>
      <c r="G78" s="79" t="n">
        <f aca="false">G73*F78</f>
        <v>69.9976073333333</v>
      </c>
      <c r="H78" s="4"/>
      <c r="I78" s="5"/>
      <c r="J78" s="5"/>
      <c r="K78" s="5"/>
    </row>
    <row r="79" s="1" customFormat="true" ht="13.9" hidden="false" customHeight="true" outlineLevel="0" collapsed="false">
      <c r="A79" s="76" t="s">
        <v>15</v>
      </c>
      <c r="B79" s="77" t="s">
        <v>65</v>
      </c>
      <c r="C79" s="77"/>
      <c r="D79" s="77"/>
      <c r="E79" s="77"/>
      <c r="F79" s="78" t="n">
        <v>0.015</v>
      </c>
      <c r="G79" s="79" t="n">
        <f aca="false">G73*F79</f>
        <v>34.9988036666667</v>
      </c>
      <c r="H79" s="4"/>
      <c r="I79" s="5"/>
      <c r="J79" s="5"/>
      <c r="K79" s="5"/>
    </row>
    <row r="80" s="1" customFormat="true" ht="13.9" hidden="false" customHeight="true" outlineLevel="0" collapsed="false">
      <c r="A80" s="76" t="s">
        <v>66</v>
      </c>
      <c r="B80" s="77" t="s">
        <v>67</v>
      </c>
      <c r="C80" s="77"/>
      <c r="D80" s="77"/>
      <c r="E80" s="77"/>
      <c r="F80" s="78" t="n">
        <v>0.01</v>
      </c>
      <c r="G80" s="79" t="n">
        <f aca="false">G73*F80</f>
        <v>23.3325357777778</v>
      </c>
      <c r="H80" s="4"/>
      <c r="I80" s="5"/>
      <c r="J80" s="5"/>
      <c r="K80" s="5"/>
    </row>
    <row r="81" s="1" customFormat="true" ht="13.9" hidden="false" customHeight="true" outlineLevel="0" collapsed="false">
      <c r="A81" s="76" t="s">
        <v>68</v>
      </c>
      <c r="B81" s="77" t="s">
        <v>69</v>
      </c>
      <c r="C81" s="77"/>
      <c r="D81" s="77"/>
      <c r="E81" s="77"/>
      <c r="F81" s="78" t="n">
        <v>0.006</v>
      </c>
      <c r="G81" s="79" t="n">
        <f aca="false">G73*F81</f>
        <v>13.9995214666667</v>
      </c>
      <c r="H81" s="4"/>
      <c r="I81" s="5"/>
      <c r="J81" s="5"/>
      <c r="K81" s="5"/>
    </row>
    <row r="82" s="1" customFormat="true" ht="13.9" hidden="false" customHeight="true" outlineLevel="0" collapsed="false">
      <c r="A82" s="76" t="s">
        <v>70</v>
      </c>
      <c r="B82" s="36" t="s">
        <v>71</v>
      </c>
      <c r="C82" s="36"/>
      <c r="D82" s="36"/>
      <c r="E82" s="36"/>
      <c r="F82" s="78" t="n">
        <v>0.002</v>
      </c>
      <c r="G82" s="79" t="n">
        <f aca="false">G73*F82</f>
        <v>4.66650715555556</v>
      </c>
      <c r="H82" s="4"/>
      <c r="I82" s="5"/>
      <c r="J82" s="5"/>
      <c r="K82" s="5"/>
    </row>
    <row r="83" s="1" customFormat="true" ht="13.9" hidden="false" customHeight="true" outlineLevel="0" collapsed="false">
      <c r="A83" s="76" t="s">
        <v>72</v>
      </c>
      <c r="B83" s="36" t="s">
        <v>73</v>
      </c>
      <c r="C83" s="36"/>
      <c r="D83" s="36"/>
      <c r="E83" s="36"/>
      <c r="F83" s="78" t="n">
        <v>0.08</v>
      </c>
      <c r="G83" s="79" t="n">
        <f aca="false">G73*F83</f>
        <v>186.660286222222</v>
      </c>
      <c r="H83" s="4"/>
      <c r="I83" s="5"/>
      <c r="J83" s="5"/>
      <c r="K83" s="5"/>
    </row>
    <row r="84" s="1" customFormat="true" ht="14.25" hidden="false" customHeight="true" outlineLevel="0" collapsed="false">
      <c r="A84" s="74" t="s">
        <v>43</v>
      </c>
      <c r="B84" s="74"/>
      <c r="C84" s="74"/>
      <c r="D84" s="74"/>
      <c r="E84" s="74"/>
      <c r="F84" s="80" t="n">
        <v>0.368</v>
      </c>
      <c r="G84" s="81" t="n">
        <f aca="false">SUM(G76:G83)</f>
        <v>858.637316622222</v>
      </c>
      <c r="H84" s="4"/>
      <c r="I84" s="5"/>
      <c r="J84" s="82"/>
      <c r="K84" s="5"/>
    </row>
    <row r="85" s="1" customFormat="true" ht="13.9" hidden="false" customHeight="true" outlineLevel="0" collapsed="false">
      <c r="A85" s="13"/>
      <c r="B85" s="33"/>
      <c r="C85" s="33"/>
      <c r="D85" s="33"/>
      <c r="E85" s="33"/>
      <c r="F85" s="33"/>
      <c r="G85" s="33"/>
      <c r="H85" s="4"/>
      <c r="I85" s="5"/>
      <c r="J85" s="5"/>
      <c r="K85" s="5"/>
    </row>
    <row r="86" s="1" customFormat="true" ht="14.25" hidden="false" customHeight="true" outlineLevel="0" collapsed="false">
      <c r="A86" s="83" t="s">
        <v>74</v>
      </c>
      <c r="B86" s="83"/>
      <c r="C86" s="83"/>
      <c r="D86" s="83"/>
      <c r="E86" s="83"/>
      <c r="F86" s="83"/>
      <c r="G86" s="83"/>
      <c r="H86" s="4"/>
      <c r="I86" s="5"/>
      <c r="J86" s="5"/>
      <c r="K86" s="5"/>
    </row>
    <row r="87" s="1" customFormat="true" ht="13.9" hidden="false" customHeight="true" outlineLevel="0" collapsed="false">
      <c r="A87" s="83"/>
      <c r="B87" s="83"/>
      <c r="C87" s="83"/>
      <c r="D87" s="83"/>
      <c r="E87" s="83"/>
      <c r="F87" s="83"/>
      <c r="G87" s="83"/>
      <c r="H87" s="4"/>
      <c r="I87" s="5"/>
      <c r="J87" s="5"/>
      <c r="K87" s="5"/>
    </row>
    <row r="88" s="1" customFormat="true" ht="14.25" hidden="false" customHeight="true" outlineLevel="0" collapsed="false">
      <c r="A88" s="83" t="s">
        <v>75</v>
      </c>
      <c r="B88" s="83"/>
      <c r="C88" s="83"/>
      <c r="D88" s="83"/>
      <c r="E88" s="83"/>
      <c r="F88" s="83"/>
      <c r="G88" s="83"/>
      <c r="H88" s="4"/>
      <c r="I88" s="5"/>
      <c r="J88" s="5"/>
      <c r="K88" s="5"/>
    </row>
    <row r="89" s="1" customFormat="true" ht="13.9" hidden="false" customHeight="true" outlineLevel="0" collapsed="false">
      <c r="A89" s="83"/>
      <c r="B89" s="83"/>
      <c r="C89" s="83"/>
      <c r="D89" s="83"/>
      <c r="E89" s="83"/>
      <c r="F89" s="83"/>
      <c r="G89" s="83"/>
      <c r="H89" s="4"/>
      <c r="I89" s="5"/>
      <c r="J89" s="5"/>
      <c r="K89" s="5"/>
    </row>
    <row r="90" customFormat="false" ht="53.25" hidden="false" customHeight="true" outlineLevel="0" collapsed="false">
      <c r="A90" s="194" t="s">
        <v>76</v>
      </c>
      <c r="B90" s="194"/>
      <c r="C90" s="194"/>
      <c r="D90" s="194"/>
      <c r="E90" s="194"/>
      <c r="F90" s="194"/>
      <c r="G90" s="194"/>
      <c r="H90" s="85"/>
      <c r="I90" s="85"/>
    </row>
    <row r="91" s="1" customFormat="true" ht="19.35" hidden="false" customHeight="true" outlineLevel="0" collapsed="false">
      <c r="A91" s="83" t="s">
        <v>77</v>
      </c>
      <c r="B91" s="83"/>
      <c r="C91" s="83"/>
      <c r="D91" s="83"/>
      <c r="E91" s="83"/>
      <c r="F91" s="83"/>
      <c r="G91" s="83"/>
      <c r="H91" s="4"/>
      <c r="I91" s="5"/>
      <c r="J91" s="5"/>
      <c r="K91" s="5"/>
    </row>
    <row r="92" s="1" customFormat="true" ht="14.25" hidden="false" customHeight="false" outlineLevel="0" collapsed="false">
      <c r="A92" s="28"/>
      <c r="B92" s="28"/>
      <c r="C92" s="28"/>
      <c r="D92" s="28"/>
      <c r="E92" s="28"/>
      <c r="F92" s="28"/>
      <c r="G92" s="28"/>
      <c r="H92" s="4"/>
      <c r="I92" s="5"/>
      <c r="J92" s="5"/>
      <c r="K92" s="5"/>
    </row>
    <row r="93" s="1" customFormat="true" ht="14.25" hidden="false" customHeight="false" outlineLevel="0" collapsed="false">
      <c r="A93" s="86" t="s">
        <v>78</v>
      </c>
      <c r="B93" s="86"/>
      <c r="C93" s="86"/>
      <c r="D93" s="86"/>
      <c r="E93" s="86"/>
      <c r="F93" s="86"/>
      <c r="G93" s="86"/>
      <c r="H93" s="4"/>
      <c r="I93" s="5"/>
      <c r="J93" s="5"/>
      <c r="K93" s="5"/>
    </row>
    <row r="94" s="1" customFormat="true" ht="13.9" hidden="false" customHeight="true" outlineLevel="0" collapsed="false">
      <c r="A94" s="13"/>
      <c r="B94" s="33"/>
      <c r="C94" s="33"/>
      <c r="D94" s="33"/>
      <c r="E94" s="33"/>
      <c r="F94" s="33"/>
      <c r="G94" s="33"/>
      <c r="H94" s="4"/>
      <c r="I94" s="5"/>
      <c r="J94" s="5"/>
      <c r="K94" s="5"/>
    </row>
    <row r="95" s="1" customFormat="true" ht="14.25" hidden="false" customHeight="true" outlineLevel="0" collapsed="false">
      <c r="A95" s="87" t="s">
        <v>79</v>
      </c>
      <c r="B95" s="87" t="s">
        <v>80</v>
      </c>
      <c r="C95" s="87"/>
      <c r="D95" s="87"/>
      <c r="E95" s="87"/>
      <c r="F95" s="88" t="s">
        <v>40</v>
      </c>
      <c r="G95" s="88"/>
      <c r="H95" s="4"/>
      <c r="I95" s="5"/>
      <c r="J95" s="5"/>
      <c r="K95" s="5"/>
    </row>
    <row r="96" s="1" customFormat="true" ht="14.25" hidden="false" customHeight="true" outlineLevel="0" collapsed="false">
      <c r="A96" s="89" t="s">
        <v>6</v>
      </c>
      <c r="B96" s="90" t="s">
        <v>81</v>
      </c>
      <c r="C96" s="90"/>
      <c r="D96" s="90"/>
      <c r="E96" s="90"/>
      <c r="F96" s="91"/>
      <c r="G96" s="91"/>
      <c r="H96" s="4"/>
      <c r="I96" s="5"/>
      <c r="J96" s="5"/>
      <c r="K96" s="5"/>
    </row>
    <row r="97" s="1" customFormat="true" ht="37.5" hidden="false" customHeight="true" outlineLevel="0" collapsed="false">
      <c r="A97" s="89" t="s">
        <v>9</v>
      </c>
      <c r="B97" s="90" t="s">
        <v>82</v>
      </c>
      <c r="C97" s="90"/>
      <c r="D97" s="90"/>
      <c r="E97" s="90"/>
      <c r="F97" s="91" t="n">
        <f aca="false">15*(27.16-0.67)</f>
        <v>397.35</v>
      </c>
      <c r="G97" s="91"/>
      <c r="H97" s="4"/>
      <c r="I97" s="5"/>
      <c r="J97" s="5"/>
      <c r="K97" s="5"/>
    </row>
    <row r="98" s="1" customFormat="true" ht="29.25" hidden="false" customHeight="true" outlineLevel="0" collapsed="false">
      <c r="A98" s="92" t="s">
        <v>12</v>
      </c>
      <c r="B98" s="93" t="s">
        <v>83</v>
      </c>
      <c r="C98" s="93"/>
      <c r="D98" s="93"/>
      <c r="E98" s="93"/>
      <c r="F98" s="91" t="n">
        <v>45.6</v>
      </c>
      <c r="G98" s="91"/>
      <c r="H98" s="4"/>
      <c r="I98" s="5"/>
      <c r="J98" s="5"/>
      <c r="K98" s="5"/>
    </row>
    <row r="99" s="1" customFormat="true" ht="27.75" hidden="false" customHeight="true" outlineLevel="0" collapsed="false">
      <c r="A99" s="92" t="s">
        <v>15</v>
      </c>
      <c r="B99" s="93" t="s">
        <v>84</v>
      </c>
      <c r="C99" s="93"/>
      <c r="D99" s="93"/>
      <c r="E99" s="93"/>
      <c r="F99" s="94"/>
      <c r="G99" s="94"/>
      <c r="H99" s="4"/>
      <c r="I99" s="5"/>
      <c r="J99" s="5"/>
      <c r="K99" s="5"/>
    </row>
    <row r="100" s="1" customFormat="true" ht="13.9" hidden="false" customHeight="true" outlineLevel="0" collapsed="false">
      <c r="A100" s="89" t="s">
        <v>66</v>
      </c>
      <c r="B100" s="95" t="s">
        <v>85</v>
      </c>
      <c r="C100" s="95"/>
      <c r="D100" s="95"/>
      <c r="E100" s="95"/>
      <c r="F100" s="91"/>
      <c r="G100" s="91"/>
      <c r="H100" s="4"/>
      <c r="I100" s="5"/>
      <c r="J100" s="5"/>
      <c r="K100" s="5"/>
    </row>
    <row r="101" s="1" customFormat="true" ht="14.1" hidden="false" customHeight="true" outlineLevel="0" collapsed="false">
      <c r="A101" s="80" t="s">
        <v>43</v>
      </c>
      <c r="B101" s="80"/>
      <c r="C101" s="80"/>
      <c r="D101" s="80"/>
      <c r="E101" s="80"/>
      <c r="F101" s="96" t="n">
        <f aca="false">SUM(F96:G100)</f>
        <v>442.95</v>
      </c>
      <c r="G101" s="96"/>
      <c r="H101" s="4"/>
      <c r="I101" s="5"/>
      <c r="J101" s="5"/>
      <c r="K101" s="5"/>
    </row>
    <row r="102" s="1" customFormat="true" ht="14.25" hidden="false" customHeight="false" outlineLevel="0" collapsed="false">
      <c r="A102" s="23"/>
      <c r="B102" s="23"/>
      <c r="C102" s="23"/>
      <c r="D102" s="23"/>
      <c r="E102" s="23"/>
      <c r="F102" s="23"/>
      <c r="G102" s="23"/>
      <c r="H102" s="4"/>
      <c r="I102" s="5"/>
      <c r="J102" s="5"/>
      <c r="K102" s="5"/>
    </row>
    <row r="103" s="1" customFormat="true" ht="14.25" hidden="false" customHeight="true" outlineLevel="0" collapsed="false">
      <c r="A103" s="83" t="s">
        <v>86</v>
      </c>
      <c r="B103" s="83"/>
      <c r="C103" s="83"/>
      <c r="D103" s="83"/>
      <c r="E103" s="83"/>
      <c r="F103" s="83"/>
      <c r="G103" s="83"/>
      <c r="H103" s="4"/>
      <c r="I103" s="5"/>
      <c r="J103" s="5"/>
      <c r="K103" s="5"/>
    </row>
    <row r="104" s="1" customFormat="true" ht="13.9" hidden="false" customHeight="true" outlineLevel="0" collapsed="false">
      <c r="A104" s="97"/>
      <c r="B104" s="97"/>
      <c r="C104" s="97"/>
      <c r="D104" s="97"/>
      <c r="E104" s="97"/>
      <c r="F104" s="97"/>
      <c r="G104" s="97"/>
      <c r="H104" s="4"/>
      <c r="I104" s="5"/>
      <c r="J104" s="5"/>
      <c r="K104" s="5"/>
    </row>
    <row r="105" s="1" customFormat="true" ht="15.75" hidden="false" customHeight="true" outlineLevel="0" collapsed="false">
      <c r="A105" s="83" t="s">
        <v>87</v>
      </c>
      <c r="B105" s="83"/>
      <c r="C105" s="83"/>
      <c r="D105" s="83"/>
      <c r="E105" s="83"/>
      <c r="F105" s="83"/>
      <c r="G105" s="83"/>
      <c r="H105" s="4"/>
      <c r="I105" s="5"/>
      <c r="J105" s="5"/>
      <c r="K105" s="5"/>
    </row>
    <row r="106" s="1" customFormat="true" ht="14.25" hidden="false" customHeight="false" outlineLevel="0" collapsed="false">
      <c r="A106" s="83"/>
      <c r="B106" s="83"/>
      <c r="C106" s="83"/>
      <c r="D106" s="83"/>
      <c r="E106" s="83"/>
      <c r="F106" s="83"/>
      <c r="G106" s="83"/>
      <c r="H106" s="4"/>
      <c r="I106" s="5"/>
      <c r="J106" s="5"/>
      <c r="K106" s="5"/>
    </row>
    <row r="107" s="1" customFormat="true" ht="14.25" hidden="false" customHeight="true" outlineLevel="0" collapsed="false">
      <c r="A107" s="98"/>
      <c r="B107" s="98"/>
      <c r="C107" s="98"/>
      <c r="D107" s="98"/>
      <c r="E107" s="98"/>
      <c r="F107" s="98"/>
      <c r="G107" s="98"/>
      <c r="H107" s="4"/>
      <c r="I107" s="5"/>
      <c r="J107" s="5"/>
      <c r="K107" s="5"/>
    </row>
    <row r="108" s="1" customFormat="true" ht="25.35" hidden="false" customHeight="true" outlineLevel="0" collapsed="false">
      <c r="A108" s="57" t="s">
        <v>88</v>
      </c>
      <c r="B108" s="57"/>
      <c r="C108" s="57"/>
      <c r="D108" s="57"/>
      <c r="E108" s="57"/>
      <c r="F108" s="57"/>
      <c r="G108" s="57"/>
      <c r="H108" s="4"/>
      <c r="I108" s="5"/>
      <c r="J108" s="5"/>
      <c r="K108" s="5"/>
    </row>
    <row r="109" s="1" customFormat="true" ht="13.9" hidden="false" customHeight="true" outlineLevel="0" collapsed="false">
      <c r="A109" s="5"/>
      <c r="B109" s="97"/>
      <c r="C109" s="97"/>
      <c r="D109" s="97"/>
      <c r="E109" s="97"/>
      <c r="F109" s="97"/>
      <c r="G109" s="97"/>
      <c r="H109" s="4"/>
      <c r="I109" s="5"/>
      <c r="J109" s="5"/>
      <c r="K109" s="5"/>
    </row>
    <row r="110" s="1" customFormat="true" ht="13.9" hidden="false" customHeight="true" outlineLevel="0" collapsed="false">
      <c r="A110" s="45" t="s">
        <v>89</v>
      </c>
      <c r="B110" s="45"/>
      <c r="C110" s="45"/>
      <c r="D110" s="45"/>
      <c r="E110" s="45"/>
      <c r="F110" s="45"/>
      <c r="G110" s="45"/>
      <c r="H110" s="4"/>
      <c r="I110" s="5"/>
      <c r="J110" s="5"/>
      <c r="K110" s="5"/>
    </row>
    <row r="111" s="1" customFormat="true" ht="13.9" hidden="false" customHeight="true" outlineLevel="0" collapsed="false">
      <c r="A111" s="5"/>
      <c r="B111" s="100"/>
      <c r="C111" s="100"/>
      <c r="D111" s="100"/>
      <c r="E111" s="100"/>
      <c r="F111" s="100"/>
      <c r="G111" s="100"/>
      <c r="H111" s="4"/>
      <c r="I111" s="5"/>
      <c r="J111" s="5"/>
      <c r="K111" s="5"/>
    </row>
    <row r="112" s="1" customFormat="true" ht="40.5" hidden="false" customHeight="true" outlineLevel="0" collapsed="false">
      <c r="A112" s="99" t="s">
        <v>90</v>
      </c>
      <c r="B112" s="99"/>
      <c r="C112" s="99"/>
      <c r="D112" s="99"/>
      <c r="E112" s="99"/>
      <c r="F112" s="99"/>
      <c r="G112" s="99"/>
      <c r="H112" s="4"/>
      <c r="I112" s="5"/>
      <c r="J112" s="5"/>
      <c r="K112" s="5"/>
    </row>
    <row r="113" s="1" customFormat="true" ht="14.25" hidden="false" customHeight="true" outlineLevel="0" collapsed="false">
      <c r="A113" s="99"/>
      <c r="B113" s="99"/>
      <c r="C113" s="99"/>
      <c r="D113" s="99"/>
      <c r="E113" s="99"/>
      <c r="F113" s="99"/>
      <c r="G113" s="99"/>
      <c r="H113" s="4"/>
      <c r="I113" s="5"/>
      <c r="J113" s="5"/>
      <c r="K113" s="5"/>
    </row>
    <row r="114" s="1" customFormat="true" ht="13.9" hidden="false" customHeight="true" outlineLevel="0" collapsed="false">
      <c r="A114" s="27" t="s">
        <v>91</v>
      </c>
      <c r="B114" s="27"/>
      <c r="C114" s="27"/>
      <c r="D114" s="27"/>
      <c r="E114" s="27"/>
      <c r="F114" s="27"/>
      <c r="G114" s="27"/>
      <c r="H114" s="4"/>
      <c r="I114" s="5"/>
      <c r="J114" s="5"/>
      <c r="K114" s="5"/>
    </row>
    <row r="115" s="1" customFormat="true" ht="13.9" hidden="false" customHeight="true" outlineLevel="0" collapsed="false">
      <c r="A115" s="5"/>
      <c r="B115" s="5"/>
      <c r="C115" s="5"/>
      <c r="D115" s="5"/>
      <c r="E115" s="5"/>
      <c r="F115" s="5"/>
      <c r="G115" s="5"/>
      <c r="H115" s="4"/>
      <c r="I115" s="5"/>
      <c r="J115" s="5"/>
      <c r="K115" s="5"/>
    </row>
    <row r="116" s="1" customFormat="true" ht="13.9" hidden="false" customHeight="true" outlineLevel="0" collapsed="false">
      <c r="A116" s="74" t="n">
        <v>2</v>
      </c>
      <c r="B116" s="101" t="s">
        <v>92</v>
      </c>
      <c r="C116" s="101"/>
      <c r="D116" s="101"/>
      <c r="E116" s="101"/>
      <c r="F116" s="74" t="s">
        <v>40</v>
      </c>
      <c r="G116" s="74"/>
      <c r="H116" s="4"/>
      <c r="I116" s="5"/>
      <c r="K116" s="5"/>
    </row>
    <row r="117" s="1" customFormat="true" ht="13.9" hidden="false" customHeight="true" outlineLevel="0" collapsed="false">
      <c r="A117" s="76" t="s">
        <v>48</v>
      </c>
      <c r="B117" s="36" t="s">
        <v>49</v>
      </c>
      <c r="C117" s="36"/>
      <c r="D117" s="36"/>
      <c r="E117" s="36"/>
      <c r="F117" s="102" t="n">
        <f aca="false">G62</f>
        <v>379.831977777778</v>
      </c>
      <c r="G117" s="102"/>
      <c r="H117" s="4"/>
      <c r="I117" s="5"/>
      <c r="K117" s="5"/>
    </row>
    <row r="118" s="1" customFormat="true" ht="13.9" hidden="false" customHeight="true" outlineLevel="0" collapsed="false">
      <c r="A118" s="76" t="s">
        <v>59</v>
      </c>
      <c r="B118" s="36" t="s">
        <v>60</v>
      </c>
      <c r="C118" s="36"/>
      <c r="D118" s="36"/>
      <c r="E118" s="36"/>
      <c r="F118" s="102" t="n">
        <f aca="false">G84</f>
        <v>858.637316622222</v>
      </c>
      <c r="G118" s="102"/>
      <c r="H118" s="4"/>
      <c r="I118" s="5"/>
      <c r="K118" s="5"/>
    </row>
    <row r="119" s="1" customFormat="true" ht="14.25" hidden="false" customHeight="true" outlineLevel="0" collapsed="false">
      <c r="A119" s="76" t="s">
        <v>79</v>
      </c>
      <c r="B119" s="36" t="s">
        <v>80</v>
      </c>
      <c r="C119" s="36"/>
      <c r="D119" s="36"/>
      <c r="E119" s="36"/>
      <c r="F119" s="102" t="n">
        <f aca="false">F101</f>
        <v>442.95</v>
      </c>
      <c r="G119" s="102"/>
      <c r="H119" s="4"/>
      <c r="I119" s="5"/>
      <c r="K119" s="5"/>
    </row>
    <row r="120" s="1" customFormat="true" ht="14.25" hidden="false" customHeight="true" outlineLevel="0" collapsed="false">
      <c r="A120" s="101" t="s">
        <v>43</v>
      </c>
      <c r="B120" s="101"/>
      <c r="C120" s="101"/>
      <c r="D120" s="101"/>
      <c r="E120" s="101"/>
      <c r="F120" s="103" t="n">
        <f aca="false">F117+F118+F119</f>
        <v>1681.4192944</v>
      </c>
      <c r="G120" s="103"/>
      <c r="H120" s="4"/>
      <c r="I120" s="5"/>
      <c r="J120" s="106"/>
      <c r="K120" s="5"/>
    </row>
    <row r="121" s="1" customFormat="true" ht="14.25" hidden="false" customHeight="false" outlineLevel="0" collapsed="false">
      <c r="A121" s="195"/>
      <c r="B121" s="196"/>
      <c r="C121" s="196"/>
      <c r="D121" s="196"/>
      <c r="E121" s="197"/>
      <c r="F121" s="198"/>
      <c r="G121" s="73"/>
      <c r="H121" s="4"/>
      <c r="I121" s="5"/>
      <c r="K121" s="5"/>
    </row>
    <row r="122" s="1" customFormat="true" ht="13.9" hidden="false" customHeight="true" outlineLevel="0" collapsed="false">
      <c r="A122" s="58" t="s">
        <v>93</v>
      </c>
      <c r="B122" s="58"/>
      <c r="C122" s="58"/>
      <c r="D122" s="58"/>
      <c r="E122" s="58"/>
      <c r="F122" s="58"/>
      <c r="G122" s="58"/>
      <c r="H122" s="4"/>
      <c r="I122" s="5"/>
    </row>
    <row r="123" s="1" customFormat="true" ht="13.9" hidden="false" customHeight="true" outlineLevel="0" collapsed="false">
      <c r="A123" s="5"/>
      <c r="B123" s="33"/>
      <c r="C123" s="33"/>
      <c r="D123" s="33"/>
      <c r="E123" s="33"/>
      <c r="F123" s="33"/>
      <c r="G123" s="33"/>
      <c r="H123" s="4"/>
      <c r="I123" s="5"/>
    </row>
    <row r="124" s="1" customFormat="true" ht="14.25" hidden="false" customHeight="true" outlineLevel="0" collapsed="false">
      <c r="A124" s="61" t="n">
        <v>3</v>
      </c>
      <c r="B124" s="61" t="s">
        <v>94</v>
      </c>
      <c r="C124" s="61"/>
      <c r="D124" s="61"/>
      <c r="E124" s="61"/>
      <c r="F124" s="61"/>
      <c r="G124" s="61" t="s">
        <v>40</v>
      </c>
      <c r="H124" s="4"/>
      <c r="I124" s="5"/>
    </row>
    <row r="125" s="1" customFormat="true" ht="14.25" hidden="false" customHeight="true" outlineLevel="0" collapsed="false">
      <c r="A125" s="62" t="s">
        <v>6</v>
      </c>
      <c r="B125" s="109" t="s">
        <v>95</v>
      </c>
      <c r="C125" s="109"/>
      <c r="D125" s="109"/>
      <c r="E125" s="109"/>
      <c r="F125" s="110" t="n">
        <v>0.0042</v>
      </c>
      <c r="G125" s="111" t="n">
        <f aca="false">F49*F125</f>
        <v>8.20437072</v>
      </c>
      <c r="H125" s="4"/>
      <c r="I125" s="5"/>
    </row>
    <row r="126" s="1" customFormat="true" ht="14.25" hidden="false" customHeight="true" outlineLevel="0" collapsed="false">
      <c r="A126" s="14" t="s">
        <v>9</v>
      </c>
      <c r="B126" s="109" t="s">
        <v>96</v>
      </c>
      <c r="C126" s="109"/>
      <c r="D126" s="109"/>
      <c r="E126" s="109"/>
      <c r="F126" s="110" t="n">
        <f aca="false">F83*F125</f>
        <v>0.000336</v>
      </c>
      <c r="G126" s="111" t="n">
        <f aca="false">F49*F126</f>
        <v>0.6563496576</v>
      </c>
      <c r="H126" s="4"/>
      <c r="I126" s="5"/>
    </row>
    <row r="127" s="1" customFormat="true" ht="14.25" hidden="false" customHeight="true" outlineLevel="0" collapsed="false">
      <c r="A127" s="14" t="s">
        <v>12</v>
      </c>
      <c r="B127" s="109" t="s">
        <v>97</v>
      </c>
      <c r="C127" s="109"/>
      <c r="D127" s="109"/>
      <c r="E127" s="109"/>
      <c r="F127" s="110" t="n">
        <v>0.04</v>
      </c>
      <c r="G127" s="111" t="n">
        <f aca="false">F49*F127</f>
        <v>78.136864</v>
      </c>
      <c r="H127" s="4"/>
      <c r="I127" s="5"/>
    </row>
    <row r="128" s="1" customFormat="true" ht="14.25" hidden="false" customHeight="true" outlineLevel="0" collapsed="false">
      <c r="A128" s="112" t="s">
        <v>15</v>
      </c>
      <c r="B128" s="109" t="s">
        <v>98</v>
      </c>
      <c r="C128" s="109"/>
      <c r="D128" s="109"/>
      <c r="E128" s="109"/>
      <c r="F128" s="110" t="n">
        <v>0.0194</v>
      </c>
      <c r="G128" s="111" t="n">
        <f aca="false">F49*F128</f>
        <v>37.89637904</v>
      </c>
      <c r="H128" s="4"/>
      <c r="I128" s="5"/>
    </row>
    <row r="129" s="1" customFormat="true" ht="26.25" hidden="false" customHeight="true" outlineLevel="0" collapsed="false">
      <c r="A129" s="112" t="s">
        <v>66</v>
      </c>
      <c r="B129" s="109" t="s">
        <v>99</v>
      </c>
      <c r="C129" s="109"/>
      <c r="D129" s="109"/>
      <c r="E129" s="109"/>
      <c r="F129" s="110" t="n">
        <f aca="false">F84*F128</f>
        <v>0.0071392</v>
      </c>
      <c r="G129" s="111" t="n">
        <f aca="false">F49*F129</f>
        <v>13.94586748672</v>
      </c>
      <c r="H129" s="4"/>
      <c r="I129" s="5"/>
    </row>
    <row r="130" s="1" customFormat="true" ht="13.9" hidden="false" customHeight="true" outlineLevel="0" collapsed="false">
      <c r="A130" s="113"/>
      <c r="B130" s="114" t="s">
        <v>100</v>
      </c>
      <c r="C130" s="114"/>
      <c r="D130" s="114"/>
      <c r="E130" s="114"/>
      <c r="F130" s="115" t="n">
        <f aca="false">SUM(F125:F129)</f>
        <v>0.0710752</v>
      </c>
      <c r="G130" s="116" t="n">
        <f aca="false">SUM(G125:G129)</f>
        <v>138.83983090432</v>
      </c>
      <c r="H130" s="4"/>
      <c r="I130" s="5"/>
    </row>
    <row r="131" s="1" customFormat="true" ht="13.9" hidden="false" customHeight="true" outlineLevel="0" collapsed="false">
      <c r="A131" s="117"/>
      <c r="B131" s="118"/>
      <c r="C131" s="118"/>
      <c r="D131" s="118"/>
      <c r="E131" s="118"/>
      <c r="F131" s="119"/>
      <c r="G131" s="120"/>
      <c r="H131" s="4"/>
      <c r="I131" s="5"/>
    </row>
    <row r="132" s="1" customFormat="true" ht="13.9" hidden="false" customHeight="true" outlineLevel="0" collapsed="false">
      <c r="A132" s="83" t="s">
        <v>101</v>
      </c>
      <c r="B132" s="83"/>
      <c r="C132" s="83"/>
      <c r="D132" s="83"/>
      <c r="E132" s="83"/>
      <c r="F132" s="83"/>
      <c r="G132" s="83"/>
      <c r="H132" s="4"/>
      <c r="I132" s="5"/>
    </row>
    <row r="133" s="1" customFormat="true" ht="15.75" hidden="false" customHeight="true" outlineLevel="0" collapsed="false">
      <c r="A133" s="83"/>
      <c r="B133" s="83"/>
      <c r="C133" s="83"/>
      <c r="D133" s="83"/>
      <c r="E133" s="83"/>
      <c r="F133" s="83"/>
      <c r="G133" s="83"/>
      <c r="H133" s="4"/>
      <c r="I133" s="121"/>
      <c r="J133" s="122"/>
      <c r="K133" s="5"/>
    </row>
    <row r="134" s="1" customFormat="true" ht="14.25" hidden="false" customHeight="false" outlineLevel="0" collapsed="false">
      <c r="A134" s="83"/>
      <c r="B134" s="83"/>
      <c r="C134" s="83"/>
      <c r="D134" s="83"/>
      <c r="E134" s="83"/>
      <c r="F134" s="83"/>
      <c r="G134" s="83"/>
      <c r="H134" s="4"/>
      <c r="I134" s="5"/>
      <c r="J134" s="5"/>
      <c r="K134" s="5"/>
    </row>
    <row r="135" s="1" customFormat="true" ht="25.35" hidden="false" customHeight="true" outlineLevel="0" collapsed="false">
      <c r="A135" s="83"/>
      <c r="B135" s="83"/>
      <c r="C135" s="83"/>
      <c r="D135" s="83"/>
      <c r="E135" s="83"/>
      <c r="F135" s="83"/>
      <c r="G135" s="83"/>
      <c r="H135" s="4"/>
      <c r="I135" s="5"/>
      <c r="J135" s="5"/>
      <c r="K135" s="5"/>
    </row>
    <row r="136" s="1" customFormat="true" ht="58.15" hidden="false" customHeight="true" outlineLevel="0" collapsed="false">
      <c r="A136" s="123" t="s">
        <v>102</v>
      </c>
      <c r="B136" s="123"/>
      <c r="C136" s="123"/>
      <c r="D136" s="123"/>
      <c r="E136" s="123"/>
      <c r="F136" s="123"/>
      <c r="G136" s="123"/>
      <c r="H136" s="4"/>
      <c r="I136" s="5"/>
    </row>
    <row r="137" s="1" customFormat="true" ht="80.45" hidden="false" customHeight="true" outlineLevel="0" collapsed="false">
      <c r="A137" s="124" t="s">
        <v>103</v>
      </c>
      <c r="B137" s="124"/>
      <c r="C137" s="124"/>
      <c r="D137" s="124"/>
      <c r="E137" s="124"/>
      <c r="F137" s="124"/>
      <c r="G137" s="124"/>
      <c r="H137" s="4"/>
      <c r="I137" s="5"/>
    </row>
    <row r="138" s="1" customFormat="true" ht="15.75" hidden="false" customHeight="true" outlineLevel="0" collapsed="false">
      <c r="A138" s="117"/>
      <c r="B138" s="118"/>
      <c r="C138" s="118"/>
      <c r="D138" s="118"/>
      <c r="E138" s="118"/>
      <c r="F138" s="119"/>
      <c r="G138" s="125"/>
      <c r="H138" s="4"/>
      <c r="I138" s="121"/>
      <c r="J138" s="122"/>
      <c r="K138" s="5"/>
    </row>
    <row r="139" s="1" customFormat="true" ht="14.25" hidden="false" customHeight="false" outlineLevel="0" collapsed="false">
      <c r="A139" s="58" t="s">
        <v>104</v>
      </c>
      <c r="B139" s="58"/>
      <c r="C139" s="58"/>
      <c r="D139" s="58"/>
      <c r="E139" s="58"/>
      <c r="F139" s="58"/>
      <c r="G139" s="58"/>
      <c r="H139" s="4"/>
      <c r="I139" s="5"/>
      <c r="J139" s="5"/>
      <c r="K139" s="5"/>
    </row>
    <row r="140" s="1" customFormat="true" ht="18.75" hidden="false" customHeight="true" outlineLevel="0" collapsed="false">
      <c r="A140" s="126"/>
      <c r="B140" s="126"/>
      <c r="C140" s="126"/>
      <c r="D140" s="126"/>
      <c r="E140" s="126"/>
      <c r="F140" s="126"/>
      <c r="G140" s="126"/>
      <c r="H140" s="4"/>
      <c r="I140" s="5"/>
      <c r="J140" s="5"/>
      <c r="K140" s="5"/>
    </row>
    <row r="141" s="1" customFormat="true" ht="27.75" hidden="false" customHeight="true" outlineLevel="0" collapsed="false">
      <c r="A141" s="57" t="s">
        <v>105</v>
      </c>
      <c r="B141" s="57"/>
      <c r="C141" s="57"/>
      <c r="D141" s="57"/>
      <c r="E141" s="57"/>
      <c r="F141" s="57"/>
      <c r="G141" s="57"/>
      <c r="H141" s="4"/>
      <c r="I141" s="5"/>
      <c r="J141" s="5"/>
      <c r="K141" s="5"/>
    </row>
    <row r="142" s="1" customFormat="true" ht="13.9" hidden="false" customHeight="true" outlineLevel="0" collapsed="false">
      <c r="A142" s="126"/>
      <c r="B142" s="126"/>
      <c r="C142" s="126"/>
      <c r="D142" s="126"/>
      <c r="E142" s="126"/>
      <c r="F142" s="126"/>
      <c r="G142" s="126"/>
      <c r="H142" s="4"/>
      <c r="I142" s="5"/>
      <c r="J142" s="5"/>
      <c r="K142" s="5"/>
    </row>
    <row r="143" s="1" customFormat="true" ht="14.25" hidden="false" customHeight="true" outlineLevel="0" collapsed="false">
      <c r="A143" s="72" t="s">
        <v>106</v>
      </c>
      <c r="B143" s="72"/>
      <c r="C143" s="72"/>
      <c r="D143" s="72"/>
      <c r="E143" s="72"/>
      <c r="F143" s="72"/>
      <c r="G143" s="127" t="n">
        <f aca="false">(F49+F120+G130)/30</f>
        <v>125.789357510144</v>
      </c>
      <c r="H143" s="4"/>
      <c r="I143" s="5"/>
      <c r="J143" s="5"/>
      <c r="K143" s="5"/>
    </row>
    <row r="144" s="1" customFormat="true" ht="15.75" hidden="false" customHeight="true" outlineLevel="0" collapsed="false">
      <c r="A144" s="126"/>
      <c r="B144" s="126"/>
      <c r="C144" s="126"/>
      <c r="D144" s="126"/>
      <c r="E144" s="126"/>
      <c r="F144" s="126"/>
      <c r="G144" s="128"/>
      <c r="H144" s="4"/>
      <c r="I144" s="5"/>
      <c r="J144" s="5"/>
      <c r="K144" s="5"/>
    </row>
    <row r="145" s="1" customFormat="true" ht="14.25" hidden="false" customHeight="false" outlineLevel="0" collapsed="false">
      <c r="A145" s="86" t="s">
        <v>107</v>
      </c>
      <c r="B145" s="86"/>
      <c r="C145" s="86"/>
      <c r="D145" s="86"/>
      <c r="E145" s="86"/>
      <c r="F145" s="86"/>
      <c r="G145" s="86"/>
      <c r="H145" s="4"/>
      <c r="I145" s="5"/>
      <c r="J145" s="5"/>
      <c r="K145" s="5"/>
    </row>
    <row r="146" s="1" customFormat="true" ht="26.1" hidden="false" customHeight="true" outlineLevel="0" collapsed="false">
      <c r="A146" s="126"/>
      <c r="B146" s="126"/>
      <c r="C146" s="126"/>
      <c r="D146" s="126"/>
      <c r="E146" s="126"/>
      <c r="F146" s="126"/>
      <c r="G146" s="126"/>
      <c r="H146" s="4"/>
      <c r="I146" s="5"/>
      <c r="J146" s="5"/>
      <c r="K146" s="5"/>
    </row>
    <row r="147" s="1" customFormat="true" ht="24.75" hidden="false" customHeight="true" outlineLevel="0" collapsed="false">
      <c r="A147" s="61" t="s">
        <v>108</v>
      </c>
      <c r="B147" s="61" t="s">
        <v>109</v>
      </c>
      <c r="C147" s="61"/>
      <c r="D147" s="61"/>
      <c r="E147" s="61"/>
      <c r="F147" s="131" t="s">
        <v>110</v>
      </c>
      <c r="G147" s="61" t="s">
        <v>40</v>
      </c>
      <c r="H147" s="4"/>
      <c r="I147" s="129"/>
      <c r="J147" s="5"/>
      <c r="K147" s="5"/>
    </row>
    <row r="148" s="1" customFormat="true" ht="13.9" hidden="false" customHeight="true" outlineLevel="0" collapsed="false">
      <c r="A148" s="14" t="s">
        <v>6</v>
      </c>
      <c r="B148" s="132" t="s">
        <v>111</v>
      </c>
      <c r="C148" s="132"/>
      <c r="D148" s="132"/>
      <c r="E148" s="132"/>
      <c r="F148" s="133" t="n">
        <v>15</v>
      </c>
      <c r="G148" s="134" t="n">
        <f aca="false">(G143*F148)/12</f>
        <v>157.23669688768</v>
      </c>
      <c r="H148" s="4"/>
      <c r="I148" s="130"/>
      <c r="J148" s="5"/>
      <c r="K148" s="5"/>
    </row>
    <row r="149" s="1" customFormat="true" ht="13.9" hidden="false" customHeight="true" outlineLevel="0" collapsed="false">
      <c r="A149" s="89" t="s">
        <v>9</v>
      </c>
      <c r="B149" s="135" t="s">
        <v>109</v>
      </c>
      <c r="C149" s="135"/>
      <c r="D149" s="135"/>
      <c r="E149" s="135"/>
      <c r="F149" s="136" t="n">
        <v>1</v>
      </c>
      <c r="G149" s="134" t="n">
        <f aca="false">(G143*F149)/12</f>
        <v>10.4824464591787</v>
      </c>
      <c r="H149" s="4"/>
      <c r="I149" s="5"/>
      <c r="J149" s="5"/>
      <c r="K149" s="5"/>
    </row>
    <row r="150" s="1" customFormat="true" ht="13.9" hidden="false" customHeight="true" outlineLevel="0" collapsed="false">
      <c r="A150" s="89" t="s">
        <v>12</v>
      </c>
      <c r="B150" s="63" t="s">
        <v>112</v>
      </c>
      <c r="C150" s="63"/>
      <c r="D150" s="63"/>
      <c r="E150" s="63"/>
      <c r="F150" s="136" t="n">
        <v>0.325</v>
      </c>
      <c r="G150" s="134" t="n">
        <f aca="false">(G143*F150)/12</f>
        <v>3.40679509923307</v>
      </c>
      <c r="H150" s="4"/>
      <c r="I150" s="5"/>
      <c r="J150" s="5"/>
      <c r="K150" s="5"/>
    </row>
    <row r="151" s="1" customFormat="true" ht="13.9" hidden="false" customHeight="true" outlineLevel="0" collapsed="false">
      <c r="A151" s="89" t="s">
        <v>15</v>
      </c>
      <c r="B151" s="63" t="s">
        <v>113</v>
      </c>
      <c r="C151" s="63"/>
      <c r="D151" s="63"/>
      <c r="E151" s="63"/>
      <c r="F151" s="136" t="n">
        <v>0.6913</v>
      </c>
      <c r="G151" s="134" t="n">
        <f aca="false">(G143*F151)/12</f>
        <v>7.24651523723021</v>
      </c>
      <c r="H151" s="4"/>
      <c r="I151" s="5"/>
      <c r="J151" s="5"/>
      <c r="K151" s="5"/>
    </row>
    <row r="152" s="1" customFormat="true" ht="13.9" hidden="false" customHeight="true" outlineLevel="0" collapsed="false">
      <c r="A152" s="89" t="s">
        <v>66</v>
      </c>
      <c r="B152" s="63" t="s">
        <v>114</v>
      </c>
      <c r="C152" s="63"/>
      <c r="D152" s="63"/>
      <c r="E152" s="63"/>
      <c r="F152" s="136" t="n">
        <v>0.2475</v>
      </c>
      <c r="G152" s="134" t="n">
        <f aca="false">(G143*F152)/12</f>
        <v>2.59440549864672</v>
      </c>
      <c r="H152" s="4"/>
      <c r="I152" s="5"/>
      <c r="J152" s="5"/>
      <c r="K152" s="5"/>
    </row>
    <row r="153" s="1" customFormat="true" ht="13.9" hidden="false" customHeight="true" outlineLevel="0" collapsed="false">
      <c r="A153" s="137" t="s">
        <v>68</v>
      </c>
      <c r="B153" s="63" t="s">
        <v>115</v>
      </c>
      <c r="C153" s="63"/>
      <c r="D153" s="63"/>
      <c r="E153" s="63"/>
      <c r="F153" s="138" t="n">
        <f aca="false">1.25+2.5+0.2688+0.0305+0.0177+0.02+0.004+0.0014</f>
        <v>4.0924</v>
      </c>
      <c r="G153" s="134" t="n">
        <f aca="false">(G143*F153)/12</f>
        <v>42.8983638895428</v>
      </c>
      <c r="H153" s="4"/>
      <c r="I153" s="5"/>
      <c r="J153" s="5"/>
      <c r="K153" s="5"/>
    </row>
    <row r="154" s="1" customFormat="true" ht="14.25" hidden="false" customHeight="true" outlineLevel="0" collapsed="false">
      <c r="A154" s="113"/>
      <c r="B154" s="87" t="s">
        <v>100</v>
      </c>
      <c r="C154" s="87"/>
      <c r="D154" s="87"/>
      <c r="E154" s="87"/>
      <c r="F154" s="139" t="n">
        <f aca="false">SUM(F148:F153)</f>
        <v>21.3562</v>
      </c>
      <c r="G154" s="116" t="n">
        <f aca="false">SUM(G148:G153)</f>
        <v>223.865223071511</v>
      </c>
      <c r="H154" s="4"/>
      <c r="I154" s="5"/>
      <c r="J154" s="5"/>
      <c r="K154" s="5"/>
    </row>
    <row r="155" s="1" customFormat="true" ht="13.9" hidden="false" customHeight="true" outlineLevel="0" collapsed="false">
      <c r="A155" s="5"/>
      <c r="B155" s="5"/>
      <c r="C155" s="5"/>
      <c r="D155" s="5"/>
      <c r="E155" s="5"/>
      <c r="F155" s="5"/>
      <c r="G155" s="5"/>
      <c r="H155" s="4"/>
      <c r="I155" s="5"/>
      <c r="J155" s="5"/>
      <c r="K155" s="5"/>
    </row>
    <row r="156" s="1" customFormat="true" ht="21.4" hidden="false" customHeight="true" outlineLevel="0" collapsed="false">
      <c r="A156" s="57" t="s">
        <v>116</v>
      </c>
      <c r="B156" s="57"/>
      <c r="C156" s="57"/>
      <c r="D156" s="57"/>
      <c r="E156" s="57"/>
      <c r="F156" s="57"/>
      <c r="G156" s="57"/>
      <c r="H156" s="4"/>
      <c r="I156" s="5"/>
      <c r="J156" s="5"/>
      <c r="K156" s="5"/>
    </row>
    <row r="157" s="1" customFormat="true" ht="36.6" hidden="false" customHeight="true" outlineLevel="0" collapsed="false">
      <c r="A157" s="57"/>
      <c r="B157" s="57"/>
      <c r="C157" s="57"/>
      <c r="D157" s="57"/>
      <c r="E157" s="57"/>
      <c r="F157" s="57"/>
      <c r="G157" s="57"/>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4.25" hidden="false" customHeight="true" outlineLevel="0" collapsed="false">
      <c r="A159" s="72" t="s">
        <v>184</v>
      </c>
      <c r="B159" s="72"/>
      <c r="C159" s="72"/>
      <c r="D159" s="72"/>
      <c r="E159" s="72"/>
      <c r="F159" s="72"/>
      <c r="G159" s="127" t="n">
        <f aca="false">(F49+F120+G130)/220</f>
        <v>17.1530942059287</v>
      </c>
      <c r="H159" s="4"/>
      <c r="I159" s="5"/>
      <c r="J159" s="5"/>
      <c r="K159" s="5"/>
    </row>
    <row r="160" s="1" customFormat="true" ht="15.75" hidden="false" customHeight="true" outlineLevel="0" collapsed="false">
      <c r="A160" s="5"/>
      <c r="B160" s="5"/>
      <c r="C160" s="5"/>
      <c r="D160" s="5"/>
      <c r="E160" s="5"/>
      <c r="F160" s="5"/>
      <c r="G160" s="5"/>
      <c r="H160" s="4"/>
      <c r="I160" s="5"/>
      <c r="J160" s="140"/>
      <c r="K160" s="5"/>
    </row>
    <row r="161" s="1" customFormat="true" ht="14.25" hidden="false" customHeight="false" outlineLevel="0" collapsed="false">
      <c r="A161" s="86" t="s">
        <v>118</v>
      </c>
      <c r="B161" s="86"/>
      <c r="C161" s="86"/>
      <c r="D161" s="86"/>
      <c r="E161" s="86"/>
      <c r="F161" s="86"/>
      <c r="G161" s="86"/>
      <c r="H161" s="4"/>
      <c r="I161" s="5"/>
      <c r="J161" s="5"/>
      <c r="K161" s="5"/>
    </row>
    <row r="162" s="1" customFormat="true" ht="20.25" hidden="false" customHeight="true" outlineLevel="0" collapsed="false">
      <c r="A162" s="126"/>
      <c r="B162" s="126"/>
      <c r="C162" s="126"/>
      <c r="D162" s="126"/>
      <c r="E162" s="126"/>
      <c r="F162" s="126"/>
      <c r="G162" s="126"/>
      <c r="H162" s="4"/>
      <c r="I162" s="5"/>
      <c r="J162" s="5"/>
      <c r="K162" s="5"/>
    </row>
    <row r="163" s="1" customFormat="true" ht="26.25" hidden="false" customHeight="true" outlineLevel="0" collapsed="false">
      <c r="A163" s="61" t="s">
        <v>119</v>
      </c>
      <c r="B163" s="61" t="s">
        <v>120</v>
      </c>
      <c r="C163" s="61"/>
      <c r="D163" s="61"/>
      <c r="E163" s="61"/>
      <c r="F163" s="131" t="s">
        <v>121</v>
      </c>
      <c r="G163" s="61" t="s">
        <v>40</v>
      </c>
      <c r="H163" s="4"/>
      <c r="I163" s="5"/>
      <c r="J163" s="5"/>
      <c r="K163" s="5"/>
    </row>
    <row r="164" s="1" customFormat="true" ht="13.9" hidden="false" customHeight="true" outlineLevel="0" collapsed="false">
      <c r="A164" s="49" t="s">
        <v>6</v>
      </c>
      <c r="B164" s="63" t="s">
        <v>122</v>
      </c>
      <c r="C164" s="63"/>
      <c r="D164" s="63"/>
      <c r="E164" s="63"/>
      <c r="F164" s="141" t="n">
        <v>15</v>
      </c>
      <c r="G164" s="142" t="n">
        <f aca="false">G159*F164</f>
        <v>257.296413088931</v>
      </c>
      <c r="H164" s="4"/>
      <c r="I164" s="5"/>
      <c r="J164" s="5"/>
      <c r="K164" s="5"/>
    </row>
    <row r="165" s="1" customFormat="true" ht="13.9" hidden="false" customHeight="true" outlineLevel="0" collapsed="false">
      <c r="A165" s="21" t="s">
        <v>123</v>
      </c>
      <c r="B165" s="21"/>
      <c r="C165" s="21"/>
      <c r="D165" s="21"/>
      <c r="E165" s="21"/>
      <c r="F165" s="143"/>
      <c r="G165" s="116" t="n">
        <f aca="false">G164</f>
        <v>257.296413088931</v>
      </c>
      <c r="H165" s="4"/>
      <c r="I165" s="5"/>
      <c r="J165" s="5"/>
      <c r="K165" s="5"/>
    </row>
    <row r="166" s="1" customFormat="true" ht="14.25" hidden="false" customHeight="true" outlineLevel="0" collapsed="false">
      <c r="A166" s="70" t="s">
        <v>124</v>
      </c>
      <c r="B166" s="70"/>
      <c r="C166" s="70"/>
      <c r="D166" s="70"/>
      <c r="E166" s="70"/>
      <c r="F166" s="70"/>
      <c r="G166" s="70"/>
      <c r="H166" s="4"/>
      <c r="I166" s="5"/>
      <c r="J166" s="5"/>
      <c r="K166" s="5"/>
    </row>
    <row r="167" s="1" customFormat="true" ht="14.25" hidden="false" customHeight="false" outlineLevel="0" collapsed="false">
      <c r="A167" s="70"/>
      <c r="B167" s="70"/>
      <c r="C167" s="70"/>
      <c r="D167" s="70"/>
      <c r="E167" s="70"/>
      <c r="F167" s="70"/>
      <c r="G167" s="70"/>
      <c r="H167" s="4"/>
      <c r="I167" s="5"/>
      <c r="J167" s="5"/>
      <c r="K167" s="5"/>
    </row>
    <row r="168" s="1" customFormat="true" ht="38.25" hidden="false" customHeight="true" outlineLevel="0" collapsed="false">
      <c r="A168" s="199" t="s">
        <v>125</v>
      </c>
      <c r="B168" s="199"/>
      <c r="C168" s="199"/>
      <c r="D168" s="199"/>
      <c r="E168" s="199"/>
      <c r="F168" s="199"/>
      <c r="G168" s="199"/>
      <c r="H168" s="4"/>
      <c r="I168" s="5"/>
      <c r="J168" s="5"/>
      <c r="K168" s="5"/>
    </row>
    <row r="169" s="1" customFormat="true" ht="36" hidden="false" customHeight="true" outlineLevel="0" collapsed="false">
      <c r="A169" s="200" t="s">
        <v>126</v>
      </c>
      <c r="B169" s="200"/>
      <c r="C169" s="200"/>
      <c r="D169" s="200"/>
      <c r="E169" s="200"/>
      <c r="F169" s="200"/>
      <c r="G169" s="200"/>
      <c r="H169" s="4"/>
      <c r="I169" s="5"/>
      <c r="J169" s="5"/>
      <c r="K169" s="5"/>
    </row>
    <row r="170" s="1" customFormat="true" ht="35.25" hidden="false" customHeight="true" outlineLevel="0" collapsed="false">
      <c r="A170" s="57" t="s">
        <v>127</v>
      </c>
      <c r="B170" s="57"/>
      <c r="C170" s="57"/>
      <c r="D170" s="57"/>
      <c r="E170" s="57"/>
      <c r="F170" s="57"/>
      <c r="G170" s="57"/>
      <c r="H170" s="4"/>
      <c r="I170" s="5"/>
      <c r="J170" s="5"/>
      <c r="K170" s="5"/>
    </row>
    <row r="171" s="1" customFormat="true" ht="62.1" hidden="false" customHeight="true" outlineLevel="0" collapsed="false">
      <c r="A171" s="57" t="s">
        <v>128</v>
      </c>
      <c r="B171" s="57"/>
      <c r="C171" s="57"/>
      <c r="D171" s="57"/>
      <c r="E171" s="57"/>
      <c r="F171" s="57"/>
      <c r="G171" s="57"/>
      <c r="H171" s="4"/>
      <c r="I171" s="5"/>
      <c r="J171" s="5"/>
      <c r="K171" s="5"/>
    </row>
    <row r="172" s="1" customFormat="true" ht="18" hidden="false" customHeight="true" outlineLevel="0" collapsed="false">
      <c r="A172" s="144"/>
      <c r="B172" s="144"/>
      <c r="C172" s="144"/>
      <c r="D172" s="144"/>
      <c r="E172" s="144"/>
      <c r="F172" s="144"/>
      <c r="G172" s="144"/>
      <c r="H172" s="4"/>
      <c r="I172" s="5"/>
      <c r="J172" s="5"/>
      <c r="K172" s="5"/>
    </row>
    <row r="173" s="1" customFormat="true" ht="14.25" hidden="false" customHeight="true" outlineLevel="0" collapsed="false">
      <c r="A173" s="27" t="s">
        <v>129</v>
      </c>
      <c r="B173" s="27"/>
      <c r="C173" s="27"/>
      <c r="D173" s="27"/>
      <c r="E173" s="27"/>
      <c r="F173" s="27"/>
      <c r="G173" s="27"/>
      <c r="H173" s="4"/>
      <c r="I173" s="5"/>
      <c r="J173" s="5"/>
      <c r="K173" s="5"/>
    </row>
    <row r="174" s="1" customFormat="true" ht="14.25" hidden="false" customHeight="false" outlineLevel="0" collapsed="false">
      <c r="A174" s="149"/>
      <c r="B174" s="149"/>
      <c r="C174" s="149"/>
      <c r="D174" s="149"/>
      <c r="E174" s="149"/>
      <c r="F174" s="149"/>
      <c r="G174" s="149"/>
      <c r="H174" s="4"/>
      <c r="I174" s="5"/>
      <c r="J174" s="5"/>
      <c r="K174" s="5"/>
    </row>
    <row r="175" s="1" customFormat="true" ht="13.9" hidden="false" customHeight="true" outlineLevel="0" collapsed="false">
      <c r="A175" s="61" t="n">
        <v>4</v>
      </c>
      <c r="B175" s="150" t="s">
        <v>130</v>
      </c>
      <c r="C175" s="150"/>
      <c r="D175" s="150"/>
      <c r="E175" s="150"/>
      <c r="F175" s="21"/>
      <c r="G175" s="61" t="s">
        <v>40</v>
      </c>
      <c r="H175" s="4"/>
      <c r="I175" s="5"/>
      <c r="J175" s="5"/>
      <c r="K175" s="5"/>
    </row>
    <row r="176" s="1" customFormat="true" ht="13.9" hidden="false" customHeight="true" outlineLevel="0" collapsed="false">
      <c r="A176" s="49" t="s">
        <v>108</v>
      </c>
      <c r="B176" s="63" t="s">
        <v>109</v>
      </c>
      <c r="C176" s="63"/>
      <c r="D176" s="63"/>
      <c r="E176" s="63"/>
      <c r="F176" s="151" t="n">
        <f aca="false">F154</f>
        <v>21.3562</v>
      </c>
      <c r="G176" s="152" t="n">
        <f aca="false">G154</f>
        <v>223.865223071511</v>
      </c>
      <c r="H176" s="4"/>
      <c r="I176" s="5"/>
      <c r="J176" s="5"/>
      <c r="K176" s="5"/>
    </row>
    <row r="177" s="1" customFormat="true" ht="13.9" hidden="false" customHeight="true" outlineLevel="0" collapsed="false">
      <c r="A177" s="89" t="s">
        <v>119</v>
      </c>
      <c r="B177" s="63" t="s">
        <v>120</v>
      </c>
      <c r="C177" s="63"/>
      <c r="D177" s="63"/>
      <c r="E177" s="63"/>
      <c r="F177" s="136" t="n">
        <f aca="false">F164</f>
        <v>15</v>
      </c>
      <c r="G177" s="153" t="n">
        <f aca="false">G165</f>
        <v>257.296413088931</v>
      </c>
      <c r="H177" s="4"/>
      <c r="I177" s="5"/>
      <c r="J177" s="5"/>
      <c r="K177" s="5"/>
    </row>
    <row r="178" s="1" customFormat="true" ht="14.25" hidden="false" customHeight="true" outlineLevel="0" collapsed="false">
      <c r="A178" s="113"/>
      <c r="B178" s="87" t="s">
        <v>100</v>
      </c>
      <c r="C178" s="87"/>
      <c r="D178" s="87"/>
      <c r="E178" s="87"/>
      <c r="F178" s="154"/>
      <c r="G178" s="116" t="n">
        <f aca="false">SUM(G176:G177)</f>
        <v>481.161636160442</v>
      </c>
      <c r="H178" s="4"/>
      <c r="I178" s="5"/>
      <c r="J178" s="5"/>
      <c r="K178" s="5"/>
    </row>
    <row r="179" s="1" customFormat="true" ht="15.75" hidden="false" customHeight="true" outlineLevel="0" collapsed="false">
      <c r="A179" s="5"/>
      <c r="B179" s="5"/>
      <c r="C179" s="5"/>
      <c r="D179" s="5"/>
      <c r="E179" s="5"/>
      <c r="F179" s="5"/>
      <c r="G179" s="5"/>
      <c r="H179" s="4"/>
      <c r="I179" s="5"/>
      <c r="J179" s="5"/>
      <c r="K179" s="5"/>
    </row>
    <row r="180" s="1" customFormat="true" ht="14.25" hidden="false" customHeight="false" outlineLevel="0" collapsed="false">
      <c r="A180" s="58" t="s">
        <v>131</v>
      </c>
      <c r="B180" s="58"/>
      <c r="C180" s="58"/>
      <c r="D180" s="58"/>
      <c r="E180" s="58"/>
      <c r="F180" s="58"/>
      <c r="G180" s="58"/>
      <c r="H180" s="4"/>
      <c r="I180" s="5"/>
      <c r="J180" s="5"/>
      <c r="K180" s="5"/>
    </row>
    <row r="181" s="1" customFormat="true" ht="13.9" hidden="false" customHeight="true" outlineLevel="0" collapsed="false">
      <c r="A181" s="5"/>
      <c r="B181" s="5"/>
      <c r="C181" s="5"/>
      <c r="D181" s="5"/>
      <c r="E181" s="5"/>
      <c r="F181" s="5"/>
      <c r="G181" s="5"/>
      <c r="H181" s="4"/>
      <c r="I181" s="5"/>
      <c r="J181" s="5"/>
      <c r="K181" s="5"/>
    </row>
    <row r="182" s="1" customFormat="true" ht="13.9" hidden="false" customHeight="true" outlineLevel="0" collapsed="false">
      <c r="A182" s="21" t="n">
        <v>5</v>
      </c>
      <c r="B182" s="21" t="s">
        <v>132</v>
      </c>
      <c r="C182" s="21"/>
      <c r="D182" s="21"/>
      <c r="E182" s="21"/>
      <c r="F182" s="21" t="s">
        <v>40</v>
      </c>
      <c r="G182" s="21"/>
      <c r="H182" s="4"/>
      <c r="I182" s="5"/>
      <c r="J182" s="5"/>
      <c r="K182" s="5"/>
    </row>
    <row r="183" s="1" customFormat="true" ht="13.9" hidden="false" customHeight="true" outlineLevel="0" collapsed="false">
      <c r="A183" s="14" t="s">
        <v>6</v>
      </c>
      <c r="B183" s="132" t="s">
        <v>133</v>
      </c>
      <c r="C183" s="132"/>
      <c r="D183" s="132"/>
      <c r="E183" s="132"/>
      <c r="F183" s="155" t="n">
        <v>59.04</v>
      </c>
      <c r="G183" s="155"/>
      <c r="H183" s="4"/>
      <c r="I183" s="5"/>
      <c r="J183" s="5"/>
      <c r="K183" s="5"/>
    </row>
    <row r="184" s="1" customFormat="true" ht="13.9" hidden="false" customHeight="true" outlineLevel="0" collapsed="false">
      <c r="A184" s="14" t="s">
        <v>9</v>
      </c>
      <c r="B184" s="132" t="s">
        <v>134</v>
      </c>
      <c r="C184" s="132"/>
      <c r="D184" s="132"/>
      <c r="E184" s="132"/>
      <c r="F184" s="155" t="n">
        <v>24.54</v>
      </c>
      <c r="G184" s="155"/>
      <c r="H184" s="4"/>
      <c r="I184" s="5"/>
      <c r="J184" s="5"/>
      <c r="K184" s="5"/>
    </row>
    <row r="185" s="1" customFormat="true" ht="13.9" hidden="false" customHeight="true" outlineLevel="0" collapsed="false">
      <c r="A185" s="14" t="s">
        <v>12</v>
      </c>
      <c r="B185" s="132" t="s">
        <v>135</v>
      </c>
      <c r="C185" s="132"/>
      <c r="D185" s="132"/>
      <c r="E185" s="132"/>
      <c r="F185" s="155" t="n">
        <v>82.55</v>
      </c>
      <c r="G185" s="155"/>
      <c r="H185" s="4"/>
      <c r="I185" s="5"/>
      <c r="J185" s="5"/>
      <c r="K185" s="5"/>
    </row>
    <row r="186" s="1" customFormat="true" ht="13.9" hidden="false" customHeight="true" outlineLevel="0" collapsed="false">
      <c r="A186" s="14" t="s">
        <v>15</v>
      </c>
      <c r="B186" s="132" t="s">
        <v>185</v>
      </c>
      <c r="C186" s="132"/>
      <c r="D186" s="132"/>
      <c r="E186" s="132"/>
      <c r="F186" s="201" t="n">
        <v>79.48</v>
      </c>
      <c r="G186" s="201"/>
      <c r="H186" s="4"/>
      <c r="I186" s="5"/>
      <c r="J186" s="5"/>
      <c r="K186" s="5"/>
    </row>
    <row r="187" s="1" customFormat="true" ht="14.25" hidden="false" customHeight="true" outlineLevel="0" collapsed="false">
      <c r="A187" s="156"/>
      <c r="B187" s="21" t="s">
        <v>43</v>
      </c>
      <c r="C187" s="21"/>
      <c r="D187" s="21"/>
      <c r="E187" s="21"/>
      <c r="F187" s="157" t="n">
        <f aca="false">SUM(F183:F186)</f>
        <v>245.61</v>
      </c>
      <c r="G187" s="157"/>
      <c r="H187" s="4"/>
      <c r="I187" s="5"/>
      <c r="J187" s="5"/>
      <c r="K187" s="5"/>
    </row>
    <row r="188" s="1" customFormat="true" ht="13.9" hidden="false" customHeight="true" outlineLevel="0" collapsed="false">
      <c r="A188" s="5"/>
      <c r="B188" s="5"/>
      <c r="C188" s="5"/>
      <c r="D188" s="5"/>
      <c r="E188" s="5"/>
      <c r="F188" s="5"/>
      <c r="G188" s="5"/>
      <c r="H188" s="4"/>
      <c r="I188" s="5"/>
      <c r="J188" s="5"/>
      <c r="K188" s="5"/>
    </row>
    <row r="189" s="1" customFormat="true" ht="14.25" hidden="false" customHeight="true" outlineLevel="0" collapsed="false">
      <c r="A189" s="83" t="s">
        <v>137</v>
      </c>
      <c r="B189" s="83"/>
      <c r="C189" s="83"/>
      <c r="D189" s="83"/>
      <c r="E189" s="83"/>
      <c r="F189" s="83"/>
      <c r="G189" s="83"/>
      <c r="H189" s="4"/>
      <c r="I189" s="5"/>
      <c r="J189" s="5"/>
      <c r="K189" s="5"/>
    </row>
    <row r="190" s="1" customFormat="true" ht="15.75" hidden="false" customHeight="true" outlineLevel="0" collapsed="false">
      <c r="A190" s="42"/>
      <c r="B190" s="5"/>
      <c r="C190" s="5"/>
      <c r="D190" s="5"/>
      <c r="E190" s="5"/>
      <c r="F190" s="5"/>
      <c r="G190" s="5"/>
      <c r="H190" s="4"/>
      <c r="I190" s="5"/>
      <c r="J190" s="5"/>
      <c r="K190" s="5"/>
    </row>
    <row r="191" s="1" customFormat="true" ht="14.25" hidden="false" customHeight="false" outlineLevel="0" collapsed="false">
      <c r="A191" s="158" t="s">
        <v>138</v>
      </c>
      <c r="B191" s="158"/>
      <c r="C191" s="158"/>
      <c r="D191" s="158"/>
      <c r="E191" s="158"/>
      <c r="F191" s="158"/>
      <c r="G191" s="158"/>
      <c r="H191" s="4"/>
      <c r="I191" s="5"/>
      <c r="J191" s="5"/>
      <c r="K191" s="5"/>
    </row>
    <row r="192" s="1" customFormat="true" ht="25.5" hidden="false" customHeight="true" outlineLevel="0" collapsed="false">
      <c r="A192" s="159"/>
      <c r="B192" s="159"/>
      <c r="C192" s="159"/>
      <c r="D192" s="159"/>
      <c r="E192" s="159"/>
      <c r="F192" s="159"/>
      <c r="G192" s="159"/>
      <c r="H192" s="4"/>
      <c r="I192" s="5"/>
      <c r="J192" s="5"/>
      <c r="K192" s="5"/>
    </row>
    <row r="193" s="1" customFormat="true" ht="23.25" hidden="false" customHeight="true" outlineLevel="0" collapsed="false">
      <c r="A193" s="72" t="s">
        <v>139</v>
      </c>
      <c r="B193" s="72"/>
      <c r="C193" s="72"/>
      <c r="D193" s="72"/>
      <c r="E193" s="72"/>
      <c r="F193" s="72"/>
      <c r="G193" s="160" t="n">
        <f aca="false">F49+F120+G130+G178+F187</f>
        <v>4500.45236146476</v>
      </c>
      <c r="H193" s="4"/>
      <c r="I193" s="5"/>
      <c r="J193" s="5"/>
      <c r="K193" s="5"/>
    </row>
    <row r="194" s="1" customFormat="true" ht="13.9" hidden="false" customHeight="true" outlineLevel="0" collapsed="false">
      <c r="A194" s="5"/>
      <c r="B194" s="11"/>
      <c r="C194" s="11"/>
      <c r="D194" s="11"/>
      <c r="E194" s="11"/>
      <c r="F194" s="11"/>
      <c r="G194" s="162" t="n">
        <f aca="false">G193+G196</f>
        <v>4770.47950315265</v>
      </c>
      <c r="H194" s="4"/>
      <c r="I194" s="5"/>
      <c r="J194" s="5"/>
      <c r="K194" s="5"/>
    </row>
    <row r="195" s="1" customFormat="true" ht="13.9" hidden="false" customHeight="true" outlineLevel="0" collapsed="false">
      <c r="A195" s="55" t="n">
        <v>6</v>
      </c>
      <c r="B195" s="163" t="s">
        <v>140</v>
      </c>
      <c r="C195" s="163"/>
      <c r="D195" s="163"/>
      <c r="E195" s="163"/>
      <c r="F195" s="163" t="s">
        <v>50</v>
      </c>
      <c r="G195" s="164" t="s">
        <v>40</v>
      </c>
      <c r="H195" s="4"/>
      <c r="I195" s="5"/>
      <c r="J195" s="5"/>
      <c r="K195" s="5"/>
    </row>
    <row r="196" s="1" customFormat="true" ht="13.9" hidden="false" customHeight="true" outlineLevel="0" collapsed="false">
      <c r="A196" s="166" t="s">
        <v>6</v>
      </c>
      <c r="B196" s="167" t="s">
        <v>141</v>
      </c>
      <c r="C196" s="167"/>
      <c r="D196" s="167"/>
      <c r="E196" s="167"/>
      <c r="F196" s="168" t="n">
        <v>0.06</v>
      </c>
      <c r="G196" s="169" t="n">
        <f aca="false">G193*F196</f>
        <v>270.027141687886</v>
      </c>
      <c r="H196" s="161"/>
      <c r="I196" s="5"/>
      <c r="J196" s="5"/>
      <c r="K196" s="5"/>
    </row>
    <row r="197" s="1" customFormat="true" ht="13.9" hidden="false" customHeight="true" outlineLevel="0" collapsed="false">
      <c r="A197" s="171" t="s">
        <v>9</v>
      </c>
      <c r="B197" s="36" t="s">
        <v>142</v>
      </c>
      <c r="C197" s="36"/>
      <c r="D197" s="36"/>
      <c r="E197" s="36"/>
      <c r="F197" s="172" t="n">
        <v>0.0802988</v>
      </c>
      <c r="G197" s="173" t="n">
        <f aca="false">((G193+G196)*F197)</f>
        <v>383.063779527754</v>
      </c>
      <c r="H197" s="4"/>
      <c r="I197" s="4"/>
      <c r="J197" s="5"/>
      <c r="K197" s="5"/>
    </row>
    <row r="198" s="1" customFormat="true" ht="13.9" hidden="false" customHeight="true" outlineLevel="0" collapsed="false">
      <c r="A198" s="171" t="s">
        <v>12</v>
      </c>
      <c r="B198" s="36" t="s">
        <v>143</v>
      </c>
      <c r="C198" s="36"/>
      <c r="D198" s="36"/>
      <c r="E198" s="36"/>
      <c r="F198" s="172"/>
      <c r="G198" s="173"/>
      <c r="H198" s="4"/>
      <c r="I198" s="5"/>
      <c r="J198" s="5"/>
      <c r="K198" s="5"/>
    </row>
    <row r="199" s="1" customFormat="true" ht="13.9" hidden="false" customHeight="true" outlineLevel="0" collapsed="false">
      <c r="A199" s="171"/>
      <c r="B199" s="36" t="s">
        <v>144</v>
      </c>
      <c r="C199" s="36"/>
      <c r="D199" s="36"/>
      <c r="E199" s="36"/>
      <c r="F199" s="172" t="n">
        <v>0.03</v>
      </c>
      <c r="G199" s="173" t="n">
        <f aca="false">((G193+G196+G197)/0.9135)*F199</f>
        <v>169.24608481709</v>
      </c>
      <c r="H199" s="4"/>
      <c r="I199" s="5"/>
      <c r="J199" s="5"/>
      <c r="K199" s="5"/>
    </row>
    <row r="200" s="1" customFormat="true" ht="13.9" hidden="false" customHeight="true" outlineLevel="0" collapsed="false">
      <c r="A200" s="171"/>
      <c r="B200" s="36" t="s">
        <v>145</v>
      </c>
      <c r="C200" s="36"/>
      <c r="D200" s="36"/>
      <c r="E200" s="36"/>
      <c r="F200" s="172" t="n">
        <v>0.0065</v>
      </c>
      <c r="G200" s="173" t="n">
        <f aca="false">((G193+G196+G197)/0.9135)*F200</f>
        <v>36.6699850437029</v>
      </c>
      <c r="H200" s="4"/>
      <c r="I200" s="5"/>
      <c r="J200" s="106"/>
      <c r="K200" s="5"/>
    </row>
    <row r="201" s="1" customFormat="true" ht="13.9" hidden="false" customHeight="true" outlineLevel="0" collapsed="false">
      <c r="A201" s="171"/>
      <c r="B201" s="36" t="s">
        <v>146</v>
      </c>
      <c r="C201" s="36"/>
      <c r="D201" s="36"/>
      <c r="E201" s="36"/>
      <c r="F201" s="172" t="n">
        <v>0.05</v>
      </c>
      <c r="G201" s="173" t="n">
        <f aca="false">((G193+G196+G197)/0.9135)*F201</f>
        <v>282.076808028484</v>
      </c>
      <c r="H201" s="4"/>
      <c r="I201" s="5"/>
      <c r="J201" s="106"/>
      <c r="K201" s="5"/>
    </row>
    <row r="202" s="1" customFormat="true" ht="14.25" hidden="false" customHeight="true" outlineLevel="0" collapsed="false">
      <c r="A202" s="175"/>
      <c r="B202" s="176" t="s">
        <v>43</v>
      </c>
      <c r="C202" s="176"/>
      <c r="D202" s="176"/>
      <c r="E202" s="176"/>
      <c r="F202" s="177" t="n">
        <f aca="false">SUM(F196:F201)</f>
        <v>0.2267988</v>
      </c>
      <c r="G202" s="56" t="n">
        <f aca="false">SUM(G196:G201)</f>
        <v>1141.08379910492</v>
      </c>
      <c r="H202" s="4"/>
      <c r="I202" s="5"/>
      <c r="J202" s="5"/>
      <c r="K202" s="5"/>
    </row>
    <row r="203" s="1" customFormat="true" ht="14.25" hidden="false" customHeight="false" outlineLevel="0" collapsed="false">
      <c r="A203" s="5"/>
      <c r="B203" s="5"/>
      <c r="C203" s="5"/>
      <c r="D203" s="5"/>
      <c r="E203" s="5"/>
      <c r="F203" s="5"/>
      <c r="G203" s="5"/>
      <c r="H203" s="4"/>
      <c r="I203" s="5"/>
      <c r="J203" s="5"/>
      <c r="K203" s="5"/>
    </row>
    <row r="204" s="1" customFormat="true" ht="15.75" hidden="false" customHeight="true" outlineLevel="0" collapsed="false">
      <c r="A204" s="31" t="s">
        <v>147</v>
      </c>
      <c r="B204" s="31"/>
      <c r="C204" s="31"/>
      <c r="D204" s="31"/>
      <c r="E204" s="31"/>
      <c r="F204" s="31"/>
      <c r="G204" s="31"/>
      <c r="H204" s="4"/>
      <c r="I204" s="5"/>
      <c r="J204" s="5"/>
      <c r="K204" s="5"/>
    </row>
    <row r="205" s="1" customFormat="true" ht="14.25" hidden="false" customHeight="false" outlineLevel="0" collapsed="false">
      <c r="A205" s="31" t="s">
        <v>148</v>
      </c>
      <c r="B205" s="31"/>
      <c r="C205" s="31"/>
      <c r="D205" s="31"/>
      <c r="E205" s="31"/>
      <c r="F205" s="31"/>
      <c r="G205" s="31"/>
      <c r="H205" s="4"/>
      <c r="I205" s="5"/>
      <c r="J205" s="5"/>
      <c r="K205" s="5"/>
    </row>
    <row r="206" s="1" customFormat="true" ht="63.75" hidden="false" customHeight="true" outlineLevel="0" collapsed="false">
      <c r="A206" s="99" t="s">
        <v>149</v>
      </c>
      <c r="B206" s="99"/>
      <c r="C206" s="99"/>
      <c r="D206" s="99"/>
      <c r="E206" s="99"/>
      <c r="F206" s="99"/>
      <c r="G206" s="99"/>
      <c r="H206" s="4"/>
      <c r="I206" s="5"/>
      <c r="J206" s="5"/>
      <c r="K206" s="5"/>
    </row>
    <row r="207" s="1" customFormat="true" ht="56.25" hidden="false" customHeight="true" outlineLevel="0" collapsed="false">
      <c r="A207" s="57" t="s">
        <v>150</v>
      </c>
      <c r="B207" s="57"/>
      <c r="C207" s="57"/>
      <c r="D207" s="57"/>
      <c r="E207" s="57"/>
      <c r="F207" s="57"/>
      <c r="G207" s="57"/>
      <c r="H207" s="4"/>
      <c r="I207" s="5"/>
      <c r="J207" s="5"/>
      <c r="K207" s="5"/>
    </row>
    <row r="208" s="1" customFormat="true" ht="13.9" hidden="false" customHeight="true" outlineLevel="0" collapsed="false">
      <c r="A208" s="159"/>
      <c r="B208" s="11"/>
      <c r="C208" s="11"/>
      <c r="D208" s="11"/>
      <c r="E208" s="11"/>
      <c r="F208" s="11"/>
      <c r="G208" s="11"/>
      <c r="H208" s="4"/>
      <c r="I208" s="5"/>
      <c r="J208" s="5"/>
      <c r="K208" s="5"/>
    </row>
    <row r="209" s="1" customFormat="true" ht="14.25" hidden="false" customHeight="true" outlineLevel="0" collapsed="false">
      <c r="A209" s="27" t="s">
        <v>151</v>
      </c>
      <c r="B209" s="27"/>
      <c r="C209" s="27"/>
      <c r="D209" s="27"/>
      <c r="E209" s="27"/>
      <c r="F209" s="27"/>
      <c r="G209" s="27"/>
      <c r="H209" s="4"/>
      <c r="I209" s="5"/>
      <c r="J209" s="5"/>
      <c r="K209" s="5"/>
    </row>
    <row r="210" s="1" customFormat="true" ht="25.35" hidden="false" customHeight="true" outlineLevel="0" collapsed="false">
      <c r="A210" s="33"/>
      <c r="B210" s="33"/>
      <c r="C210" s="33"/>
      <c r="D210" s="33"/>
      <c r="E210" s="33"/>
      <c r="F210" s="33"/>
      <c r="G210" s="33"/>
      <c r="H210" s="4"/>
      <c r="I210" s="5"/>
      <c r="J210" s="5"/>
      <c r="K210" s="5"/>
    </row>
    <row r="211" s="1" customFormat="true" ht="25.5" hidden="false" customHeight="true" outlineLevel="0" collapsed="false">
      <c r="A211" s="179"/>
      <c r="B211" s="101" t="s">
        <v>152</v>
      </c>
      <c r="C211" s="101"/>
      <c r="D211" s="101"/>
      <c r="E211" s="101"/>
      <c r="F211" s="101" t="s">
        <v>153</v>
      </c>
      <c r="G211" s="101"/>
      <c r="H211" s="4"/>
      <c r="I211" s="5"/>
      <c r="J211" s="5"/>
      <c r="K211" s="5"/>
    </row>
    <row r="212" s="1" customFormat="true" ht="13.5" hidden="false" customHeight="true" outlineLevel="0" collapsed="false">
      <c r="A212" s="35" t="s">
        <v>6</v>
      </c>
      <c r="B212" s="36" t="s">
        <v>154</v>
      </c>
      <c r="C212" s="36"/>
      <c r="D212" s="36"/>
      <c r="E212" s="36"/>
      <c r="F212" s="180" t="n">
        <f aca="false">F49</f>
        <v>1953.4216</v>
      </c>
      <c r="G212" s="180"/>
      <c r="H212" s="4"/>
      <c r="I212" s="5"/>
      <c r="J212" s="5"/>
      <c r="K212" s="5"/>
    </row>
    <row r="213" s="1" customFormat="true" ht="13.9" hidden="false" customHeight="true" outlineLevel="0" collapsed="false">
      <c r="A213" s="35" t="s">
        <v>9</v>
      </c>
      <c r="B213" s="36" t="s">
        <v>155</v>
      </c>
      <c r="C213" s="36"/>
      <c r="D213" s="36"/>
      <c r="E213" s="36"/>
      <c r="F213" s="180" t="n">
        <f aca="false">F120</f>
        <v>1681.4192944</v>
      </c>
      <c r="G213" s="180"/>
      <c r="H213" s="4"/>
      <c r="I213" s="5"/>
      <c r="J213" s="5"/>
      <c r="K213" s="5"/>
    </row>
    <row r="214" s="1" customFormat="true" ht="13.9" hidden="false" customHeight="true" outlineLevel="0" collapsed="false">
      <c r="A214" s="35" t="s">
        <v>12</v>
      </c>
      <c r="B214" s="36" t="s">
        <v>156</v>
      </c>
      <c r="C214" s="36"/>
      <c r="D214" s="36"/>
      <c r="E214" s="36"/>
      <c r="F214" s="180" t="n">
        <f aca="false">G130</f>
        <v>138.83983090432</v>
      </c>
      <c r="G214" s="180"/>
      <c r="H214" s="4"/>
      <c r="I214" s="5"/>
      <c r="J214" s="5"/>
      <c r="K214" s="5"/>
    </row>
    <row r="215" s="1" customFormat="true" ht="13.9" hidden="false" customHeight="true" outlineLevel="0" collapsed="false">
      <c r="A215" s="35" t="s">
        <v>15</v>
      </c>
      <c r="B215" s="36" t="s">
        <v>157</v>
      </c>
      <c r="C215" s="36"/>
      <c r="D215" s="36"/>
      <c r="E215" s="36"/>
      <c r="F215" s="180" t="n">
        <f aca="false">G178</f>
        <v>481.161636160442</v>
      </c>
      <c r="G215" s="180"/>
      <c r="H215" s="4"/>
      <c r="I215" s="5"/>
      <c r="J215" s="5"/>
      <c r="K215" s="5"/>
    </row>
    <row r="216" s="1" customFormat="true" ht="13.9" hidden="false" customHeight="true" outlineLevel="0" collapsed="false">
      <c r="A216" s="35" t="s">
        <v>66</v>
      </c>
      <c r="B216" s="36" t="s">
        <v>158</v>
      </c>
      <c r="C216" s="36"/>
      <c r="D216" s="36"/>
      <c r="E216" s="36"/>
      <c r="F216" s="180" t="n">
        <f aca="false">F187</f>
        <v>245.61</v>
      </c>
      <c r="G216" s="180"/>
      <c r="H216" s="4"/>
      <c r="I216" s="5"/>
      <c r="J216" s="5"/>
      <c r="K216" s="5"/>
    </row>
    <row r="217" s="1" customFormat="true" ht="13.9" hidden="false" customHeight="true" outlineLevel="0" collapsed="false">
      <c r="A217" s="35" t="s">
        <v>159</v>
      </c>
      <c r="B217" s="35"/>
      <c r="C217" s="35"/>
      <c r="D217" s="35"/>
      <c r="E217" s="35"/>
      <c r="F217" s="127" t="n">
        <f aca="false">F212+F213+F214+F215+F216</f>
        <v>4500.45236146476</v>
      </c>
      <c r="G217" s="127"/>
      <c r="H217" s="4"/>
      <c r="I217" s="5"/>
      <c r="J217" s="5"/>
      <c r="K217" s="5"/>
    </row>
    <row r="218" s="1" customFormat="true" ht="13.9" hidden="false" customHeight="true" outlineLevel="0" collapsed="false">
      <c r="A218" s="35" t="s">
        <v>68</v>
      </c>
      <c r="B218" s="36" t="s">
        <v>160</v>
      </c>
      <c r="C218" s="36"/>
      <c r="D218" s="36"/>
      <c r="E218" s="36"/>
      <c r="F218" s="180" t="n">
        <f aca="false">G202</f>
        <v>1141.08379910492</v>
      </c>
      <c r="G218" s="180"/>
      <c r="H218" s="4"/>
      <c r="I218" s="5"/>
      <c r="J218" s="5"/>
      <c r="K218" s="5"/>
    </row>
    <row r="219" s="1" customFormat="true" ht="14.25" hidden="false" customHeight="true" outlineLevel="0" collapsed="false">
      <c r="A219" s="22" t="s">
        <v>161</v>
      </c>
      <c r="B219" s="22"/>
      <c r="C219" s="22"/>
      <c r="D219" s="22"/>
      <c r="E219" s="22"/>
      <c r="F219" s="182" t="n">
        <f aca="false">F217+F218</f>
        <v>5641.53616056968</v>
      </c>
      <c r="G219" s="182"/>
      <c r="H219" s="4"/>
      <c r="I219" s="5"/>
      <c r="J219" s="5"/>
      <c r="K219" s="5"/>
    </row>
    <row r="220" s="1" customFormat="true" ht="13.9" hidden="false" customHeight="true" outlineLevel="0" collapsed="false">
      <c r="A220" s="183"/>
      <c r="B220" s="183"/>
      <c r="C220" s="183"/>
      <c r="D220" s="183"/>
      <c r="E220" s="183"/>
      <c r="F220" s="183"/>
      <c r="G220" s="183"/>
      <c r="H220" s="4"/>
      <c r="I220" s="5"/>
      <c r="J220" s="5"/>
      <c r="K220" s="5"/>
    </row>
    <row r="221" s="1" customFormat="true" ht="14.25" hidden="false" customHeight="true" outlineLevel="0" collapsed="false">
      <c r="A221" s="27" t="s">
        <v>162</v>
      </c>
      <c r="B221" s="27"/>
      <c r="C221" s="27"/>
      <c r="D221" s="27"/>
      <c r="E221" s="27"/>
      <c r="F221" s="27"/>
      <c r="G221" s="27"/>
      <c r="H221" s="4"/>
      <c r="I221" s="5"/>
      <c r="J221" s="5"/>
      <c r="K221" s="5"/>
    </row>
    <row r="222" s="1" customFormat="true" ht="22.5" hidden="false" customHeight="true" outlineLevel="0" collapsed="false">
      <c r="A222" s="5"/>
      <c r="B222" s="5"/>
      <c r="C222" s="5"/>
      <c r="D222" s="5"/>
      <c r="E222" s="5"/>
      <c r="F222" s="5"/>
      <c r="G222" s="5"/>
      <c r="H222" s="4"/>
      <c r="I222" s="5"/>
      <c r="J222" s="5"/>
      <c r="K222" s="5"/>
    </row>
    <row r="223" s="1" customFormat="true" ht="38.25" hidden="false" customHeight="true" outlineLevel="0" collapsed="false">
      <c r="A223" s="21" t="s">
        <v>163</v>
      </c>
      <c r="B223" s="21"/>
      <c r="C223" s="21" t="s">
        <v>164</v>
      </c>
      <c r="D223" s="21" t="s">
        <v>165</v>
      </c>
      <c r="E223" s="21" t="s">
        <v>166</v>
      </c>
      <c r="F223" s="21" t="s">
        <v>167</v>
      </c>
      <c r="G223" s="21" t="s">
        <v>168</v>
      </c>
      <c r="H223" s="4"/>
      <c r="I223" s="5"/>
      <c r="J223" s="5"/>
      <c r="K223" s="5"/>
    </row>
    <row r="224" s="1" customFormat="true" ht="47.25" hidden="false" customHeight="true" outlineLevel="0" collapsed="false">
      <c r="A224" s="14" t="s">
        <v>169</v>
      </c>
      <c r="B224" s="184" t="str">
        <f aca="false">F34</f>
        <v>Posto 12X36 h NOTURNO MOTORIZADO</v>
      </c>
      <c r="C224" s="185" t="n">
        <f aca="false">F219</f>
        <v>5641.53616056968</v>
      </c>
      <c r="D224" s="14" t="n">
        <v>2</v>
      </c>
      <c r="E224" s="185" t="n">
        <f aca="false">C224*D224</f>
        <v>11283.0723211394</v>
      </c>
      <c r="F224" s="186" t="n">
        <v>1</v>
      </c>
      <c r="G224" s="185" t="n">
        <f aca="false">E224*F224</f>
        <v>11283.0723211394</v>
      </c>
      <c r="H224" s="4"/>
      <c r="I224" s="5"/>
      <c r="J224" s="5"/>
      <c r="K224" s="5"/>
    </row>
    <row r="225" s="1" customFormat="true" ht="14.25" hidden="false" customHeight="true" outlineLevel="0" collapsed="false">
      <c r="A225" s="21" t="s">
        <v>170</v>
      </c>
      <c r="B225" s="21"/>
      <c r="C225" s="21"/>
      <c r="D225" s="21"/>
      <c r="E225" s="21"/>
      <c r="F225" s="21"/>
      <c r="G225" s="187" t="n">
        <f aca="false">G224</f>
        <v>11283.0723211394</v>
      </c>
      <c r="H225" s="4"/>
      <c r="I225" s="5"/>
      <c r="J225" s="5"/>
      <c r="K225" s="5"/>
    </row>
    <row r="226" s="1" customFormat="true" ht="15.75" hidden="false" customHeight="true" outlineLevel="0" collapsed="false">
      <c r="A226" s="5"/>
      <c r="B226" s="5"/>
      <c r="C226" s="5"/>
      <c r="D226" s="5"/>
      <c r="E226" s="5"/>
      <c r="F226" s="5"/>
      <c r="G226" s="5"/>
      <c r="H226" s="4"/>
      <c r="I226" s="5"/>
      <c r="J226" s="5"/>
      <c r="K226" s="5"/>
    </row>
    <row r="227" s="1" customFormat="true" ht="14.25" hidden="false" customHeight="false" outlineLevel="0" collapsed="false">
      <c r="A227" s="58" t="s">
        <v>171</v>
      </c>
      <c r="B227" s="58"/>
      <c r="C227" s="58"/>
      <c r="D227" s="58"/>
      <c r="E227" s="58"/>
      <c r="F227" s="58"/>
      <c r="G227" s="58"/>
      <c r="H227" s="4"/>
      <c r="I227" s="5"/>
      <c r="J227" s="5"/>
      <c r="K227" s="5"/>
    </row>
    <row r="228" s="1" customFormat="true" ht="14.1" hidden="false" customHeight="true" outlineLevel="0" collapsed="false">
      <c r="A228" s="5"/>
      <c r="B228" s="5"/>
      <c r="C228" s="5"/>
      <c r="D228" s="5"/>
      <c r="E228" s="5"/>
      <c r="F228" s="5"/>
      <c r="G228" s="5"/>
      <c r="H228" s="4"/>
      <c r="I228" s="5"/>
      <c r="J228" s="5"/>
      <c r="K228" s="5"/>
    </row>
    <row r="229" s="1" customFormat="true" ht="14.1" hidden="false" customHeight="true" outlineLevel="0" collapsed="false">
      <c r="A229" s="156"/>
      <c r="B229" s="21" t="s">
        <v>172</v>
      </c>
      <c r="C229" s="21"/>
      <c r="D229" s="21"/>
      <c r="E229" s="21"/>
      <c r="F229" s="21"/>
      <c r="G229" s="21"/>
      <c r="H229" s="4"/>
      <c r="I229" s="5"/>
      <c r="J229" s="5"/>
      <c r="K229" s="5"/>
    </row>
    <row r="230" s="1" customFormat="true" ht="14.25" hidden="false" customHeight="true" outlineLevel="0" collapsed="false">
      <c r="A230" s="156"/>
      <c r="B230" s="188" t="s">
        <v>173</v>
      </c>
      <c r="C230" s="188"/>
      <c r="D230" s="188"/>
      <c r="E230" s="188"/>
      <c r="F230" s="21" t="s">
        <v>174</v>
      </c>
      <c r="G230" s="21"/>
      <c r="H230" s="4"/>
      <c r="I230" s="5"/>
      <c r="J230" s="5"/>
      <c r="K230" s="5"/>
    </row>
    <row r="231" s="1" customFormat="true" ht="14.25" hidden="false" customHeight="true" outlineLevel="0" collapsed="false">
      <c r="A231" s="62" t="s">
        <v>6</v>
      </c>
      <c r="B231" s="189" t="s">
        <v>175</v>
      </c>
      <c r="C231" s="189"/>
      <c r="D231" s="189"/>
      <c r="E231" s="189"/>
      <c r="F231" s="190" t="n">
        <f aca="false">E224</f>
        <v>11283.0723211394</v>
      </c>
      <c r="G231" s="190"/>
      <c r="H231" s="4"/>
      <c r="I231" s="5"/>
      <c r="J231" s="5"/>
      <c r="K231" s="5"/>
    </row>
    <row r="232" s="1" customFormat="true" ht="14.25" hidden="false" customHeight="true" outlineLevel="0" collapsed="false">
      <c r="A232" s="14" t="s">
        <v>9</v>
      </c>
      <c r="B232" s="189" t="s">
        <v>176</v>
      </c>
      <c r="C232" s="189"/>
      <c r="D232" s="189"/>
      <c r="E232" s="189"/>
      <c r="F232" s="190" t="n">
        <f aca="false">G225</f>
        <v>11283.0723211394</v>
      </c>
      <c r="G232" s="190"/>
      <c r="H232" s="4"/>
      <c r="I232" s="5"/>
      <c r="J232" s="5"/>
      <c r="K232" s="5"/>
    </row>
    <row r="233" s="1" customFormat="true" ht="24.75" hidden="false" customHeight="true" outlineLevel="0" collapsed="false">
      <c r="A233" s="14" t="s">
        <v>12</v>
      </c>
      <c r="B233" s="36" t="s">
        <v>177</v>
      </c>
      <c r="C233" s="36"/>
      <c r="D233" s="36"/>
      <c r="E233" s="36"/>
      <c r="F233" s="191" t="n">
        <f aca="false">F232*12</f>
        <v>135396.867853672</v>
      </c>
      <c r="G233" s="191"/>
      <c r="H233" s="4"/>
      <c r="I233" s="5"/>
      <c r="J233" s="5"/>
      <c r="K233" s="5"/>
    </row>
    <row r="234" s="1" customFormat="true" ht="14.25" hidden="false" customHeight="false" outlineLevel="0" collapsed="false">
      <c r="A234" s="5"/>
      <c r="B234" s="5"/>
      <c r="C234" s="5"/>
      <c r="D234" s="5"/>
      <c r="E234" s="5"/>
      <c r="F234" s="5"/>
      <c r="G234" s="5"/>
      <c r="H234" s="4"/>
      <c r="I234" s="5"/>
      <c r="J234" s="5"/>
      <c r="K234" s="5"/>
    </row>
    <row r="235" s="1" customFormat="true" ht="14.25" hidden="false" customHeight="false" outlineLevel="0" collapsed="false">
      <c r="A235" s="192" t="s">
        <v>178</v>
      </c>
      <c r="B235" s="192"/>
      <c r="C235" s="192"/>
      <c r="D235" s="192"/>
      <c r="E235" s="192"/>
      <c r="F235" s="192"/>
      <c r="G235" s="192"/>
      <c r="H235" s="4"/>
      <c r="I235" s="5"/>
      <c r="J235" s="5"/>
      <c r="K235" s="5"/>
    </row>
    <row r="237" s="1" customFormat="true" ht="91.15" hidden="false" customHeight="true" outlineLevel="0" collapsed="false">
      <c r="A237" s="202" t="s">
        <v>179</v>
      </c>
      <c r="B237" s="202"/>
      <c r="C237" s="202"/>
      <c r="D237" s="202"/>
      <c r="E237" s="202"/>
      <c r="F237" s="202"/>
      <c r="G237" s="202"/>
      <c r="H237" s="2"/>
    </row>
  </sheetData>
  <mergeCells count="219">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B47:D47"/>
    <mergeCell ref="F47:G47"/>
    <mergeCell ref="B48:D48"/>
    <mergeCell ref="F48:G48"/>
    <mergeCell ref="A49:E49"/>
    <mergeCell ref="F49:G49"/>
    <mergeCell ref="A50:G51"/>
    <mergeCell ref="A52:G52"/>
    <mergeCell ref="A54:G54"/>
    <mergeCell ref="A56:G56"/>
    <mergeCell ref="A57:G57"/>
    <mergeCell ref="B58:E58"/>
    <mergeCell ref="B59:E59"/>
    <mergeCell ref="B60:E60"/>
    <mergeCell ref="B61:E61"/>
    <mergeCell ref="A62:E62"/>
    <mergeCell ref="A63:G65"/>
    <mergeCell ref="A66:G67"/>
    <mergeCell ref="A68:G69"/>
    <mergeCell ref="A70:G72"/>
    <mergeCell ref="A73:F73"/>
    <mergeCell ref="B75:E75"/>
    <mergeCell ref="B76:E76"/>
    <mergeCell ref="B77:E77"/>
    <mergeCell ref="B78:E78"/>
    <mergeCell ref="B79:E79"/>
    <mergeCell ref="B80:E80"/>
    <mergeCell ref="B81:E81"/>
    <mergeCell ref="B82:E82"/>
    <mergeCell ref="B83:E83"/>
    <mergeCell ref="A84:E84"/>
    <mergeCell ref="A86:G87"/>
    <mergeCell ref="A88:G89"/>
    <mergeCell ref="A90:G90"/>
    <mergeCell ref="A91:G91"/>
    <mergeCell ref="A93:G93"/>
    <mergeCell ref="B95:E95"/>
    <mergeCell ref="F95:G95"/>
    <mergeCell ref="B96:E96"/>
    <mergeCell ref="F96:G96"/>
    <mergeCell ref="B97:E97"/>
    <mergeCell ref="F97:G97"/>
    <mergeCell ref="B98:E98"/>
    <mergeCell ref="F98:G98"/>
    <mergeCell ref="B99:E99"/>
    <mergeCell ref="F99:G99"/>
    <mergeCell ref="B100:E100"/>
    <mergeCell ref="F100:G100"/>
    <mergeCell ref="A101:E101"/>
    <mergeCell ref="F101:G101"/>
    <mergeCell ref="A103:G103"/>
    <mergeCell ref="A104:G104"/>
    <mergeCell ref="A105:G106"/>
    <mergeCell ref="A107:G107"/>
    <mergeCell ref="A108:G108"/>
    <mergeCell ref="B109:G109"/>
    <mergeCell ref="A110:G110"/>
    <mergeCell ref="A112:G112"/>
    <mergeCell ref="A114:G114"/>
    <mergeCell ref="B116:E116"/>
    <mergeCell ref="F116:G116"/>
    <mergeCell ref="B117:E117"/>
    <mergeCell ref="F117:G117"/>
    <mergeCell ref="B118:E118"/>
    <mergeCell ref="F118:G118"/>
    <mergeCell ref="B119:E119"/>
    <mergeCell ref="F119:G119"/>
    <mergeCell ref="A120:E120"/>
    <mergeCell ref="F120:G120"/>
    <mergeCell ref="A122:G122"/>
    <mergeCell ref="B124:F124"/>
    <mergeCell ref="B125:E125"/>
    <mergeCell ref="B126:E126"/>
    <mergeCell ref="B127:E127"/>
    <mergeCell ref="B128:E128"/>
    <mergeCell ref="B129:E129"/>
    <mergeCell ref="B130:E130"/>
    <mergeCell ref="A132:G135"/>
    <mergeCell ref="A136:G136"/>
    <mergeCell ref="A137:G137"/>
    <mergeCell ref="A139:G139"/>
    <mergeCell ref="A141:G141"/>
    <mergeCell ref="A143:F143"/>
    <mergeCell ref="A145:G145"/>
    <mergeCell ref="B147:E147"/>
    <mergeCell ref="B148:E148"/>
    <mergeCell ref="B149:E149"/>
    <mergeCell ref="B150:E150"/>
    <mergeCell ref="B151:E151"/>
    <mergeCell ref="B152:E152"/>
    <mergeCell ref="B153:E153"/>
    <mergeCell ref="B154:E154"/>
    <mergeCell ref="A156:G157"/>
    <mergeCell ref="A159:F159"/>
    <mergeCell ref="A161:G161"/>
    <mergeCell ref="B163:E163"/>
    <mergeCell ref="B164:E164"/>
    <mergeCell ref="A165:E165"/>
    <mergeCell ref="A166:G167"/>
    <mergeCell ref="A168:G168"/>
    <mergeCell ref="A169:G169"/>
    <mergeCell ref="A170:G170"/>
    <mergeCell ref="A171:G171"/>
    <mergeCell ref="A173:G173"/>
    <mergeCell ref="A174:G174"/>
    <mergeCell ref="B175:E175"/>
    <mergeCell ref="B176:E176"/>
    <mergeCell ref="B177:E177"/>
    <mergeCell ref="B178:E178"/>
    <mergeCell ref="A180:G180"/>
    <mergeCell ref="B182:E182"/>
    <mergeCell ref="F182:G182"/>
    <mergeCell ref="B183:E183"/>
    <mergeCell ref="F183:G183"/>
    <mergeCell ref="B184:E184"/>
    <mergeCell ref="F184:G184"/>
    <mergeCell ref="B185:E185"/>
    <mergeCell ref="F185:G185"/>
    <mergeCell ref="B186:E186"/>
    <mergeCell ref="F186:G186"/>
    <mergeCell ref="B187:E187"/>
    <mergeCell ref="F187:G187"/>
    <mergeCell ref="A189:G189"/>
    <mergeCell ref="A191:G191"/>
    <mergeCell ref="A193:F193"/>
    <mergeCell ref="B195:E195"/>
    <mergeCell ref="B196:E196"/>
    <mergeCell ref="B197:E197"/>
    <mergeCell ref="B198:E198"/>
    <mergeCell ref="B199:E199"/>
    <mergeCell ref="B200:E200"/>
    <mergeCell ref="B201:E201"/>
    <mergeCell ref="B202:E202"/>
    <mergeCell ref="A204:G204"/>
    <mergeCell ref="A205:G205"/>
    <mergeCell ref="A206:G206"/>
    <mergeCell ref="A207:G207"/>
    <mergeCell ref="A209:G209"/>
    <mergeCell ref="B211:E211"/>
    <mergeCell ref="F211:G211"/>
    <mergeCell ref="B212:E212"/>
    <mergeCell ref="F212:G212"/>
    <mergeCell ref="B213:E213"/>
    <mergeCell ref="F213:G213"/>
    <mergeCell ref="B214:E214"/>
    <mergeCell ref="F214:G214"/>
    <mergeCell ref="B215:E215"/>
    <mergeCell ref="F215:G215"/>
    <mergeCell ref="B216:E216"/>
    <mergeCell ref="F216:G216"/>
    <mergeCell ref="A217:E217"/>
    <mergeCell ref="F217:G217"/>
    <mergeCell ref="B218:E218"/>
    <mergeCell ref="F218:G218"/>
    <mergeCell ref="A219:E219"/>
    <mergeCell ref="F219:G219"/>
    <mergeCell ref="A221:G221"/>
    <mergeCell ref="A223:B223"/>
    <mergeCell ref="A225:F225"/>
    <mergeCell ref="A227:G227"/>
    <mergeCell ref="B229:G229"/>
    <mergeCell ref="B230:E230"/>
    <mergeCell ref="F230:G230"/>
    <mergeCell ref="B231:E231"/>
    <mergeCell ref="F231:G231"/>
    <mergeCell ref="B232:E232"/>
    <mergeCell ref="F232:G232"/>
    <mergeCell ref="B233:E233"/>
    <mergeCell ref="F233:G233"/>
    <mergeCell ref="A235:G235"/>
    <mergeCell ref="A237:G237"/>
  </mergeCells>
  <printOptions headings="false" gridLines="false" gridLinesSet="true" horizontalCentered="false" verticalCentered="false"/>
  <pageMargins left="0" right="0" top="0.138888888888889" bottom="0.138888888888889" header="0" footer="0"/>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237"/>
  <sheetViews>
    <sheetView showFormulas="false" showGridLines="true" showRowColHeaders="true" showZeros="true" rightToLeft="false" tabSelected="false" showOutlineSymbols="true" defaultGridColor="true" view="normal" topLeftCell="A19" colorId="64" zoomScale="77" zoomScaleNormal="77" zoomScalePageLayoutView="100" workbookViewId="0">
      <selection pane="topLeft" activeCell="F13" activeCellId="0" sqref="F13"/>
    </sheetView>
  </sheetViews>
  <sheetFormatPr defaultColWidth="8.6171875" defaultRowHeight="14.25" zeroHeight="false" outlineLevelRow="0" outlineLevelCol="0"/>
  <cols>
    <col collapsed="false" customWidth="true" hidden="false" outlineLevel="0" max="1" min="1" style="1" width="12.25"/>
    <col collapsed="false" customWidth="true" hidden="false" outlineLevel="0" max="2" min="2" style="1" width="12.13"/>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6.13"/>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19" t="s">
        <v>16</v>
      </c>
      <c r="C15" s="19"/>
      <c r="D15" s="19"/>
      <c r="E15" s="19"/>
      <c r="F15" s="20" t="n">
        <v>12</v>
      </c>
      <c r="G15" s="20"/>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1" t="s">
        <v>18</v>
      </c>
      <c r="B19" s="22" t="s">
        <v>19</v>
      </c>
      <c r="C19" s="22"/>
      <c r="D19" s="22"/>
      <c r="E19" s="22"/>
      <c r="F19" s="22" t="s">
        <v>20</v>
      </c>
      <c r="G19" s="22"/>
      <c r="H19" s="4"/>
      <c r="I19" s="5"/>
      <c r="J19" s="5"/>
      <c r="K19" s="5"/>
    </row>
    <row r="20" customFormat="false" ht="23.85" hidden="false" customHeight="true" outlineLevel="0" collapsed="false">
      <c r="A20" s="14" t="s">
        <v>21</v>
      </c>
      <c r="B20" s="14" t="s">
        <v>186</v>
      </c>
      <c r="C20" s="14"/>
      <c r="D20" s="14"/>
      <c r="E20" s="14"/>
      <c r="F20" s="14" t="s">
        <v>187</v>
      </c>
      <c r="G20" s="14"/>
      <c r="H20" s="4"/>
      <c r="I20" s="5"/>
      <c r="J20" s="5"/>
      <c r="K20" s="5"/>
    </row>
    <row r="21" customFormat="false" ht="14.25" hidden="false" customHeight="false" outlineLevel="0" collapsed="false">
      <c r="A21" s="23"/>
      <c r="B21" s="23"/>
      <c r="C21" s="23"/>
      <c r="D21" s="23"/>
      <c r="E21" s="23"/>
      <c r="F21" s="23"/>
      <c r="G21" s="23"/>
      <c r="H21" s="4"/>
      <c r="I21" s="5"/>
      <c r="J21" s="5"/>
      <c r="K21" s="5"/>
    </row>
    <row r="22" customFormat="false" ht="13.9" hidden="false" customHeight="true" outlineLevel="0" collapsed="false">
      <c r="A22" s="24" t="s">
        <v>24</v>
      </c>
      <c r="B22" s="24"/>
      <c r="C22" s="24"/>
      <c r="D22" s="24"/>
      <c r="E22" s="24"/>
      <c r="F22" s="24"/>
      <c r="G22" s="24"/>
      <c r="H22" s="4"/>
      <c r="I22" s="5"/>
      <c r="J22" s="5"/>
      <c r="K22" s="5"/>
    </row>
    <row r="23" customFormat="false" ht="14.25" hidden="false" customHeight="false" outlineLevel="0" collapsed="false">
      <c r="A23" s="24"/>
      <c r="B23" s="24"/>
      <c r="C23" s="24"/>
      <c r="D23" s="24"/>
      <c r="E23" s="24"/>
      <c r="F23" s="24"/>
      <c r="G23" s="24"/>
      <c r="H23" s="4"/>
      <c r="I23" s="5"/>
      <c r="J23" s="5"/>
      <c r="K23" s="5"/>
    </row>
    <row r="24" customFormat="false" ht="14.25" hidden="false" customHeight="true" outlineLevel="0" collapsed="false">
      <c r="A24" s="24" t="s">
        <v>25</v>
      </c>
      <c r="B24" s="24"/>
      <c r="C24" s="24"/>
      <c r="D24" s="24"/>
      <c r="E24" s="24"/>
      <c r="F24" s="24"/>
      <c r="G24" s="24"/>
      <c r="H24" s="4"/>
      <c r="I24" s="5"/>
      <c r="J24" s="5"/>
      <c r="K24" s="5"/>
    </row>
    <row r="25" customFormat="false" ht="14.25" hidden="false" customHeight="false" outlineLevel="0" collapsed="false">
      <c r="A25" s="24"/>
      <c r="B25" s="24"/>
      <c r="C25" s="24"/>
      <c r="D25" s="24"/>
      <c r="E25" s="24"/>
      <c r="F25" s="24"/>
      <c r="G25" s="24"/>
      <c r="H25" s="4"/>
      <c r="I25" s="5"/>
      <c r="J25" s="5"/>
      <c r="K25" s="5"/>
    </row>
    <row r="26" customFormat="false" ht="26.25" hidden="false" customHeight="true" outlineLevel="0" collapsed="false">
      <c r="A26" s="25" t="s">
        <v>181</v>
      </c>
      <c r="B26" s="25"/>
      <c r="C26" s="25"/>
      <c r="D26" s="25"/>
      <c r="E26" s="25"/>
      <c r="F26" s="25"/>
      <c r="G26" s="25"/>
      <c r="H26" s="4"/>
      <c r="I26" s="5"/>
      <c r="J26" s="5"/>
      <c r="K26" s="5"/>
    </row>
    <row r="27" customFormat="false" ht="18" hidden="false" customHeight="true" outlineLevel="0" collapsed="false">
      <c r="A27" s="25"/>
      <c r="B27" s="25"/>
      <c r="C27" s="25"/>
      <c r="D27" s="25"/>
      <c r="E27" s="25"/>
      <c r="F27" s="25"/>
      <c r="G27" s="25"/>
      <c r="H27" s="4"/>
      <c r="I27" s="5"/>
      <c r="J27" s="5"/>
      <c r="K27" s="5"/>
    </row>
    <row r="28" customFormat="false" ht="14.25" hidden="false" customHeight="true" outlineLevel="0" collapsed="false">
      <c r="A28" s="27" t="s">
        <v>27</v>
      </c>
      <c r="B28" s="27"/>
      <c r="C28" s="27"/>
      <c r="D28" s="27"/>
      <c r="E28" s="27"/>
      <c r="F28" s="27"/>
      <c r="G28" s="27"/>
      <c r="H28" s="4"/>
      <c r="I28" s="5"/>
      <c r="J28" s="5"/>
      <c r="K28" s="5"/>
    </row>
    <row r="29" customFormat="false" ht="14.25" hidden="false" customHeight="false" outlineLevel="0" collapsed="false">
      <c r="A29" s="28"/>
      <c r="B29" s="26"/>
      <c r="C29" s="29"/>
      <c r="D29" s="26"/>
      <c r="E29" s="26"/>
      <c r="F29" s="26"/>
      <c r="G29" s="26"/>
      <c r="H29" s="4"/>
      <c r="I29" s="5"/>
      <c r="J29" s="5"/>
      <c r="K29" s="5"/>
    </row>
    <row r="30" customFormat="false" ht="14.25" hidden="false" customHeight="false" outlineLevel="0" collapsed="false">
      <c r="A30" s="30" t="s">
        <v>28</v>
      </c>
      <c r="B30" s="30"/>
      <c r="C30" s="30"/>
      <c r="D30" s="30"/>
      <c r="E30" s="30"/>
      <c r="F30" s="30"/>
      <c r="G30" s="30"/>
      <c r="H30" s="4"/>
      <c r="I30" s="5"/>
      <c r="J30" s="5"/>
      <c r="K30" s="5"/>
    </row>
    <row r="31" customFormat="false" ht="14.25" hidden="false" customHeight="false" outlineLevel="0" collapsed="false">
      <c r="A31" s="31" t="s">
        <v>29</v>
      </c>
      <c r="B31" s="31"/>
      <c r="C31" s="31"/>
      <c r="D31" s="31"/>
      <c r="E31" s="31"/>
      <c r="F31" s="31"/>
      <c r="G31" s="31"/>
      <c r="H31" s="4"/>
      <c r="I31" s="5"/>
      <c r="J31" s="5"/>
      <c r="K31" s="5"/>
    </row>
    <row r="32" customFormat="false" ht="14.25" hidden="false" customHeight="false" outlineLevel="0" collapsed="false">
      <c r="A32" s="32"/>
      <c r="B32" s="33"/>
      <c r="C32" s="33"/>
      <c r="D32" s="33"/>
      <c r="E32" s="33"/>
      <c r="F32" s="33"/>
      <c r="G32" s="33"/>
      <c r="H32" s="4"/>
      <c r="I32" s="5"/>
      <c r="J32" s="5"/>
      <c r="K32" s="5"/>
    </row>
    <row r="33" customFormat="false" ht="13.9" hidden="false" customHeight="true" outlineLevel="0" collapsed="false">
      <c r="A33" s="34" t="s">
        <v>30</v>
      </c>
      <c r="B33" s="34"/>
      <c r="C33" s="34"/>
      <c r="D33" s="34"/>
      <c r="E33" s="34"/>
      <c r="F33" s="34"/>
      <c r="G33" s="34"/>
      <c r="H33" s="4"/>
      <c r="I33" s="5"/>
      <c r="J33" s="5"/>
      <c r="K33" s="5"/>
    </row>
    <row r="34" customFormat="false" ht="14.25" hidden="false" customHeight="true" outlineLevel="0" collapsed="false">
      <c r="A34" s="35" t="n">
        <v>1</v>
      </c>
      <c r="B34" s="36" t="s">
        <v>31</v>
      </c>
      <c r="C34" s="36"/>
      <c r="D34" s="36"/>
      <c r="E34" s="36"/>
      <c r="F34" s="37" t="str">
        <f aca="false">B20</f>
        <v>Posto 12X36 h NOTURNO NÃO MOTORIZADO</v>
      </c>
      <c r="G34" s="37"/>
      <c r="H34" s="4"/>
      <c r="I34" s="5"/>
      <c r="J34" s="5"/>
      <c r="K34" s="5"/>
    </row>
    <row r="35" customFormat="false" ht="13.9" hidden="false" customHeight="true" outlineLevel="0" collapsed="false">
      <c r="A35" s="35" t="n">
        <v>2</v>
      </c>
      <c r="B35" s="36" t="s">
        <v>32</v>
      </c>
      <c r="C35" s="36"/>
      <c r="D35" s="36"/>
      <c r="E35" s="36"/>
      <c r="F35" s="38" t="s">
        <v>33</v>
      </c>
      <c r="G35" s="38"/>
      <c r="H35" s="4"/>
      <c r="I35" s="5"/>
      <c r="J35" s="5"/>
      <c r="K35" s="5"/>
    </row>
    <row r="36" customFormat="false" ht="13.9" hidden="false" customHeight="true" outlineLevel="0" collapsed="false">
      <c r="A36" s="35" t="n">
        <v>3</v>
      </c>
      <c r="B36" s="36" t="s">
        <v>34</v>
      </c>
      <c r="C36" s="36"/>
      <c r="D36" s="36"/>
      <c r="E36" s="36"/>
      <c r="F36" s="39" t="n">
        <v>1235.04</v>
      </c>
      <c r="G36" s="39"/>
      <c r="H36" s="4"/>
      <c r="I36" s="5"/>
      <c r="J36" s="5"/>
      <c r="K36" s="5"/>
    </row>
    <row r="37" customFormat="false" ht="13.9" hidden="false" customHeight="true" outlineLevel="0" collapsed="false">
      <c r="A37" s="35" t="n">
        <v>4</v>
      </c>
      <c r="B37" s="36" t="s">
        <v>35</v>
      </c>
      <c r="C37" s="36"/>
      <c r="D37" s="36"/>
      <c r="E37" s="36"/>
      <c r="F37" s="40" t="n">
        <v>43831</v>
      </c>
      <c r="G37" s="40"/>
      <c r="H37" s="4"/>
      <c r="I37" s="5"/>
      <c r="J37" s="5"/>
      <c r="K37" s="5"/>
    </row>
    <row r="38" customFormat="false" ht="14.25" hidden="false" customHeight="false" outlineLevel="0" collapsed="false">
      <c r="A38" s="41"/>
      <c r="B38" s="42"/>
      <c r="C38" s="42"/>
      <c r="D38" s="42"/>
      <c r="E38" s="42"/>
      <c r="F38" s="43"/>
      <c r="G38" s="43"/>
      <c r="H38" s="4"/>
      <c r="I38" s="5"/>
      <c r="J38" s="5"/>
      <c r="K38" s="5"/>
    </row>
    <row r="39" customFormat="false" ht="14.25" hidden="false" customHeight="false" outlineLevel="0" collapsed="false">
      <c r="A39" s="44" t="s">
        <v>36</v>
      </c>
      <c r="B39" s="44"/>
      <c r="C39" s="44"/>
      <c r="D39" s="44"/>
      <c r="E39" s="44"/>
      <c r="F39" s="44"/>
      <c r="G39" s="44"/>
      <c r="H39" s="4"/>
      <c r="I39" s="5"/>
      <c r="J39" s="5"/>
      <c r="K39" s="5"/>
    </row>
    <row r="40" customFormat="false" ht="14.25" hidden="false" customHeight="false" outlineLevel="0" collapsed="false">
      <c r="A40" s="45"/>
      <c r="B40" s="45"/>
      <c r="C40" s="45"/>
      <c r="D40" s="45"/>
      <c r="E40" s="45"/>
      <c r="F40" s="45"/>
      <c r="G40" s="45"/>
      <c r="H40" s="4"/>
      <c r="I40" s="5"/>
      <c r="J40" s="5"/>
      <c r="K40" s="5"/>
    </row>
    <row r="41" customFormat="false" ht="13.9" hidden="false" customHeight="true" outlineLevel="0" collapsed="false">
      <c r="A41" s="46" t="s">
        <v>37</v>
      </c>
      <c r="B41" s="46"/>
      <c r="C41" s="46"/>
      <c r="D41" s="46"/>
      <c r="E41" s="46"/>
      <c r="F41" s="46"/>
      <c r="G41" s="46"/>
      <c r="H41" s="4"/>
      <c r="I41" s="5"/>
      <c r="J41" s="5"/>
      <c r="K41" s="5"/>
    </row>
    <row r="42" customFormat="false" ht="14.25" hidden="false" customHeight="false" outlineLevel="0" collapsed="false">
      <c r="A42" s="47"/>
      <c r="B42" s="47"/>
      <c r="C42" s="47"/>
      <c r="D42" s="47"/>
      <c r="E42" s="47"/>
      <c r="F42" s="47"/>
      <c r="G42" s="47"/>
      <c r="H42" s="4"/>
      <c r="I42" s="5"/>
      <c r="J42" s="5"/>
      <c r="K42" s="5"/>
    </row>
    <row r="43" customFormat="false" ht="14.25" hidden="false" customHeight="false" outlineLevel="0" collapsed="false">
      <c r="A43" s="48" t="s">
        <v>38</v>
      </c>
      <c r="B43" s="48"/>
      <c r="C43" s="48"/>
      <c r="D43" s="48"/>
      <c r="E43" s="48"/>
      <c r="F43" s="48"/>
      <c r="G43" s="48"/>
      <c r="H43" s="4"/>
      <c r="I43" s="5"/>
      <c r="J43" s="5"/>
      <c r="K43" s="5"/>
    </row>
    <row r="44" customFormat="false" ht="13.9" hidden="false" customHeight="true" outlineLevel="0" collapsed="false">
      <c r="A44" s="21" t="n">
        <v>1</v>
      </c>
      <c r="B44" s="22" t="s">
        <v>39</v>
      </c>
      <c r="C44" s="22"/>
      <c r="D44" s="22"/>
      <c r="E44" s="22"/>
      <c r="F44" s="22" t="s">
        <v>40</v>
      </c>
      <c r="G44" s="22"/>
      <c r="H44" s="4"/>
      <c r="I44" s="5"/>
      <c r="J44" s="5"/>
      <c r="K44" s="5"/>
    </row>
    <row r="45" s="1" customFormat="true" ht="13.9" hidden="false" customHeight="true" outlineLevel="0" collapsed="false">
      <c r="A45" s="49" t="s">
        <v>6</v>
      </c>
      <c r="B45" s="50" t="s">
        <v>41</v>
      </c>
      <c r="C45" s="50"/>
      <c r="D45" s="50"/>
      <c r="E45" s="50"/>
      <c r="F45" s="51" t="n">
        <f aca="false">F36</f>
        <v>1235.04</v>
      </c>
      <c r="G45" s="51"/>
      <c r="H45" s="4"/>
      <c r="I45" s="5"/>
      <c r="J45" s="5"/>
      <c r="K45" s="5"/>
    </row>
    <row r="46" s="1" customFormat="true" ht="13.9" hidden="false" customHeight="true" outlineLevel="0" collapsed="false">
      <c r="A46" s="52" t="s">
        <v>9</v>
      </c>
      <c r="B46" s="50" t="s">
        <v>42</v>
      </c>
      <c r="C46" s="50"/>
      <c r="D46" s="50"/>
      <c r="E46" s="53" t="n">
        <v>0.3</v>
      </c>
      <c r="F46" s="54" t="n">
        <f aca="false">E46*F45</f>
        <v>370.512</v>
      </c>
      <c r="G46" s="54"/>
      <c r="H46" s="4"/>
      <c r="I46" s="5"/>
      <c r="J46" s="5"/>
      <c r="K46" s="5"/>
    </row>
    <row r="47" s="1" customFormat="true" ht="13.9" hidden="false" customHeight="true" outlineLevel="0" collapsed="false">
      <c r="A47" s="52" t="s">
        <v>12</v>
      </c>
      <c r="B47" s="50" t="s">
        <v>182</v>
      </c>
      <c r="C47" s="50"/>
      <c r="D47" s="50"/>
      <c r="E47" s="53" t="n">
        <v>0.2</v>
      </c>
      <c r="F47" s="54" t="n">
        <f aca="false">((F45+F46)*(7/12))*20%</f>
        <v>187.3144</v>
      </c>
      <c r="G47" s="54"/>
      <c r="H47" s="4"/>
      <c r="I47" s="5"/>
      <c r="J47" s="5"/>
      <c r="K47" s="5"/>
    </row>
    <row r="48" s="1" customFormat="true" ht="13.9" hidden="false" customHeight="true" outlineLevel="0" collapsed="false">
      <c r="A48" s="52" t="s">
        <v>15</v>
      </c>
      <c r="B48" s="50" t="s">
        <v>183</v>
      </c>
      <c r="C48" s="50"/>
      <c r="D48" s="50"/>
      <c r="E48" s="53" t="n">
        <v>0.2</v>
      </c>
      <c r="F48" s="54" t="n">
        <f aca="false">((F45+F46)*(1/12))+((F45+F46)*(1/12))*20%</f>
        <v>160.5552</v>
      </c>
      <c r="G48" s="54"/>
      <c r="H48" s="4"/>
      <c r="I48" s="5"/>
      <c r="J48" s="174"/>
      <c r="K48" s="5"/>
    </row>
    <row r="49" s="1" customFormat="true" ht="13.9" hidden="false" customHeight="true" outlineLevel="0" collapsed="false">
      <c r="A49" s="55" t="s">
        <v>43</v>
      </c>
      <c r="B49" s="55"/>
      <c r="C49" s="55"/>
      <c r="D49" s="55"/>
      <c r="E49" s="55"/>
      <c r="F49" s="56" t="n">
        <f aca="false">SUM(F45:G48)</f>
        <v>1953.4216</v>
      </c>
      <c r="G49" s="56"/>
      <c r="H49" s="4"/>
      <c r="I49" s="5"/>
      <c r="J49" s="174"/>
      <c r="K49" s="5"/>
    </row>
    <row r="50" s="1" customFormat="true" ht="13.9" hidden="false" customHeight="true" outlineLevel="0" collapsed="false">
      <c r="A50" s="46" t="s">
        <v>44</v>
      </c>
      <c r="B50" s="46"/>
      <c r="C50" s="46"/>
      <c r="D50" s="46"/>
      <c r="E50" s="46"/>
      <c r="F50" s="46"/>
      <c r="G50" s="46"/>
      <c r="H50" s="4"/>
      <c r="I50" s="5"/>
      <c r="J50" s="5"/>
      <c r="K50" s="5"/>
    </row>
    <row r="51" s="1" customFormat="true" ht="14.25" hidden="false" customHeight="false" outlineLevel="0" collapsed="false">
      <c r="A51" s="46"/>
      <c r="B51" s="46"/>
      <c r="C51" s="46"/>
      <c r="D51" s="46"/>
      <c r="E51" s="46"/>
      <c r="F51" s="46"/>
      <c r="G51" s="46"/>
      <c r="H51" s="4"/>
      <c r="I51" s="5"/>
      <c r="J51" s="5"/>
      <c r="K51" s="5"/>
    </row>
    <row r="52" s="1" customFormat="true" ht="43.5" hidden="false" customHeight="true" outlineLevel="0" collapsed="false">
      <c r="A52" s="57" t="s">
        <v>45</v>
      </c>
      <c r="B52" s="57"/>
      <c r="C52" s="57"/>
      <c r="D52" s="57"/>
      <c r="E52" s="57"/>
      <c r="F52" s="57"/>
      <c r="G52" s="57"/>
      <c r="H52" s="4"/>
      <c r="I52" s="5"/>
      <c r="J52" s="5"/>
      <c r="K52" s="5"/>
    </row>
    <row r="53" s="1" customFormat="true" ht="18" hidden="false" customHeight="true" outlineLevel="0" collapsed="false">
      <c r="A53" s="57"/>
      <c r="B53" s="57"/>
      <c r="C53" s="57"/>
      <c r="D53" s="57"/>
      <c r="E53" s="57"/>
      <c r="F53" s="57"/>
      <c r="G53" s="57"/>
      <c r="H53" s="4"/>
      <c r="I53" s="5"/>
      <c r="J53" s="5"/>
      <c r="K53" s="5"/>
    </row>
    <row r="54" s="1" customFormat="true" ht="14.25" hidden="false" customHeight="false" outlineLevel="0" collapsed="false">
      <c r="A54" s="58" t="s">
        <v>46</v>
      </c>
      <c r="B54" s="58"/>
      <c r="C54" s="58"/>
      <c r="D54" s="58"/>
      <c r="E54" s="58"/>
      <c r="F54" s="58"/>
      <c r="G54" s="58"/>
      <c r="H54" s="4"/>
      <c r="I54" s="5"/>
      <c r="J54" s="5"/>
      <c r="K54" s="5"/>
    </row>
    <row r="55" s="1" customFormat="true" ht="14.25" hidden="false" customHeight="false" outlineLevel="0" collapsed="false">
      <c r="A55" s="32"/>
      <c r="B55" s="33"/>
      <c r="C55" s="33"/>
      <c r="D55" s="33"/>
      <c r="E55" s="33"/>
      <c r="F55" s="33"/>
      <c r="G55" s="33"/>
      <c r="H55" s="4"/>
      <c r="I55" s="5"/>
      <c r="J55" s="5"/>
      <c r="K55" s="5"/>
    </row>
    <row r="56" s="1" customFormat="true" ht="13.9" hidden="false" customHeight="true" outlineLevel="0" collapsed="false">
      <c r="A56" s="59" t="s">
        <v>47</v>
      </c>
      <c r="B56" s="59"/>
      <c r="C56" s="59"/>
      <c r="D56" s="59"/>
      <c r="E56" s="59"/>
      <c r="F56" s="59"/>
      <c r="G56" s="59"/>
      <c r="H56" s="4"/>
      <c r="I56" s="5"/>
      <c r="J56" s="5"/>
      <c r="K56" s="5"/>
    </row>
    <row r="57" s="1" customFormat="true" ht="14.25" hidden="false" customHeight="false" outlineLevel="0" collapsed="false">
      <c r="A57" s="60"/>
      <c r="B57" s="60"/>
      <c r="C57" s="60"/>
      <c r="D57" s="60"/>
      <c r="E57" s="60"/>
      <c r="F57" s="60"/>
      <c r="G57" s="60"/>
      <c r="H57" s="4"/>
      <c r="I57" s="5"/>
      <c r="J57" s="5"/>
      <c r="K57" s="5"/>
    </row>
    <row r="58" s="1" customFormat="true" ht="23.25" hidden="false" customHeight="true" outlineLevel="0" collapsed="false">
      <c r="A58" s="61" t="s">
        <v>48</v>
      </c>
      <c r="B58" s="61" t="s">
        <v>49</v>
      </c>
      <c r="C58" s="61"/>
      <c r="D58" s="61"/>
      <c r="E58" s="61"/>
      <c r="F58" s="61" t="s">
        <v>50</v>
      </c>
      <c r="G58" s="61" t="s">
        <v>40</v>
      </c>
      <c r="H58" s="4"/>
      <c r="I58" s="5"/>
      <c r="J58" s="5"/>
      <c r="K58" s="5"/>
    </row>
    <row r="59" s="1" customFormat="true" ht="13.9" hidden="false" customHeight="true" outlineLevel="0" collapsed="false">
      <c r="A59" s="62" t="s">
        <v>6</v>
      </c>
      <c r="B59" s="63" t="s">
        <v>51</v>
      </c>
      <c r="C59" s="63"/>
      <c r="D59" s="63"/>
      <c r="E59" s="63"/>
      <c r="F59" s="64" t="n">
        <f aca="false">(1/12)</f>
        <v>0.0833333333333333</v>
      </c>
      <c r="G59" s="65" t="n">
        <f aca="false">F49*F59</f>
        <v>162.785133333333</v>
      </c>
      <c r="H59" s="4"/>
      <c r="I59" s="5"/>
      <c r="J59" s="5"/>
      <c r="K59" s="5"/>
    </row>
    <row r="60" s="1" customFormat="true" ht="13.9" hidden="false" customHeight="true" outlineLevel="0" collapsed="false">
      <c r="A60" s="62" t="s">
        <v>9</v>
      </c>
      <c r="B60" s="63" t="s">
        <v>52</v>
      </c>
      <c r="C60" s="63"/>
      <c r="D60" s="63"/>
      <c r="E60" s="63"/>
      <c r="F60" s="66" t="n">
        <f aca="false">1/12</f>
        <v>0.0833333333333333</v>
      </c>
      <c r="G60" s="65" t="n">
        <f aca="false">F49*F60</f>
        <v>162.785133333333</v>
      </c>
      <c r="H60" s="4"/>
      <c r="I60" s="5"/>
      <c r="J60" s="5"/>
      <c r="K60" s="5"/>
    </row>
    <row r="61" s="1" customFormat="true" ht="13.9" hidden="false" customHeight="true" outlineLevel="0" collapsed="false">
      <c r="A61" s="14" t="s">
        <v>12</v>
      </c>
      <c r="B61" s="67" t="s">
        <v>53</v>
      </c>
      <c r="C61" s="67"/>
      <c r="D61" s="67"/>
      <c r="E61" s="67"/>
      <c r="F61" s="66" t="n">
        <f aca="false">(1/12)/3</f>
        <v>0.0277777777777778</v>
      </c>
      <c r="G61" s="65" t="n">
        <f aca="false">F49*F61</f>
        <v>54.2617111111111</v>
      </c>
      <c r="H61" s="4"/>
      <c r="I61" s="5"/>
      <c r="J61" s="5"/>
      <c r="K61" s="5"/>
    </row>
    <row r="62" s="1" customFormat="true" ht="13.9" hidden="false" customHeight="true" outlineLevel="0" collapsed="false">
      <c r="A62" s="21" t="s">
        <v>43</v>
      </c>
      <c r="B62" s="21"/>
      <c r="C62" s="21"/>
      <c r="D62" s="21"/>
      <c r="E62" s="21"/>
      <c r="F62" s="68" t="n">
        <f aca="false">F59+F60+F61</f>
        <v>0.194444444444444</v>
      </c>
      <c r="G62" s="69" t="n">
        <f aca="false">G59+G60+G61</f>
        <v>379.831977777778</v>
      </c>
      <c r="H62" s="4"/>
      <c r="I62" s="5"/>
      <c r="J62" s="5"/>
      <c r="K62" s="5"/>
    </row>
    <row r="63" s="1" customFormat="true" ht="14.25" hidden="false" customHeight="true" outlineLevel="0" collapsed="false">
      <c r="A63" s="70" t="s">
        <v>54</v>
      </c>
      <c r="B63" s="70"/>
      <c r="C63" s="70"/>
      <c r="D63" s="70"/>
      <c r="E63" s="70"/>
      <c r="F63" s="70"/>
      <c r="G63" s="70"/>
      <c r="H63" s="4"/>
      <c r="I63" s="5"/>
      <c r="J63" s="5"/>
      <c r="K63" s="5"/>
    </row>
    <row r="64" s="1" customFormat="true" ht="14.25" hidden="false" customHeight="false" outlineLevel="0" collapsed="false">
      <c r="A64" s="70"/>
      <c r="B64" s="70"/>
      <c r="C64" s="70"/>
      <c r="D64" s="70"/>
      <c r="E64" s="70"/>
      <c r="F64" s="70"/>
      <c r="G64" s="70"/>
      <c r="H64" s="4"/>
      <c r="I64" s="5"/>
      <c r="J64" s="5"/>
      <c r="K64" s="5"/>
    </row>
    <row r="65" s="1" customFormat="true" ht="13.9" hidden="false" customHeight="true" outlineLevel="0" collapsed="false">
      <c r="A65" s="70"/>
      <c r="B65" s="70"/>
      <c r="C65" s="70"/>
      <c r="D65" s="70"/>
      <c r="E65" s="70"/>
      <c r="F65" s="70"/>
      <c r="G65" s="70"/>
      <c r="H65" s="4"/>
      <c r="I65" s="5"/>
      <c r="J65" s="5"/>
      <c r="K65" s="5"/>
    </row>
    <row r="66" s="1" customFormat="true" ht="19.5" hidden="false" customHeight="true" outlineLevel="0" collapsed="false">
      <c r="A66" s="57" t="s">
        <v>55</v>
      </c>
      <c r="B66" s="57"/>
      <c r="C66" s="57"/>
      <c r="D66" s="57"/>
      <c r="E66" s="57"/>
      <c r="F66" s="57"/>
      <c r="G66" s="57"/>
      <c r="H66" s="4"/>
      <c r="I66" s="5"/>
      <c r="J66" s="5"/>
      <c r="K66" s="5"/>
    </row>
    <row r="67" s="1" customFormat="true" ht="13.9" hidden="false" customHeight="true" outlineLevel="0" collapsed="false">
      <c r="A67" s="57"/>
      <c r="B67" s="57"/>
      <c r="C67" s="57"/>
      <c r="D67" s="57"/>
      <c r="E67" s="57"/>
      <c r="F67" s="57"/>
      <c r="G67" s="57"/>
      <c r="H67" s="4"/>
      <c r="I67" s="5"/>
      <c r="J67" s="5"/>
      <c r="K67" s="5"/>
    </row>
    <row r="68" s="1" customFormat="true" ht="37.9" hidden="false" customHeight="true" outlineLevel="0" collapsed="false">
      <c r="A68" s="57" t="s">
        <v>56</v>
      </c>
      <c r="B68" s="57"/>
      <c r="C68" s="57"/>
      <c r="D68" s="57"/>
      <c r="E68" s="57"/>
      <c r="F68" s="57"/>
      <c r="G68" s="57"/>
      <c r="H68" s="4"/>
      <c r="I68" s="5"/>
      <c r="J68" s="5"/>
      <c r="K68" s="5"/>
    </row>
    <row r="69" s="1" customFormat="true" ht="13.9" hidden="false" customHeight="true" outlineLevel="0" collapsed="false">
      <c r="A69" s="57"/>
      <c r="B69" s="57"/>
      <c r="C69" s="57"/>
      <c r="D69" s="57"/>
      <c r="E69" s="57"/>
      <c r="F69" s="57"/>
      <c r="G69" s="57"/>
      <c r="H69" s="4"/>
      <c r="I69" s="5"/>
      <c r="J69" s="5"/>
      <c r="K69" s="5"/>
    </row>
    <row r="70" s="1" customFormat="true" ht="14.25" hidden="false" customHeight="true" outlineLevel="0" collapsed="false">
      <c r="A70" s="71" t="s">
        <v>57</v>
      </c>
      <c r="B70" s="71"/>
      <c r="C70" s="71"/>
      <c r="D70" s="71"/>
      <c r="E70" s="71"/>
      <c r="F70" s="71"/>
      <c r="G70" s="71"/>
      <c r="H70" s="4"/>
      <c r="I70" s="5"/>
      <c r="J70" s="5"/>
      <c r="K70" s="5"/>
    </row>
    <row r="71" s="1" customFormat="true" ht="14.25" hidden="false" customHeight="false" outlineLevel="0" collapsed="false">
      <c r="A71" s="71"/>
      <c r="B71" s="71"/>
      <c r="C71" s="71"/>
      <c r="D71" s="71"/>
      <c r="E71" s="71"/>
      <c r="F71" s="71"/>
      <c r="G71" s="71"/>
      <c r="H71" s="4"/>
      <c r="I71" s="5"/>
      <c r="J71" s="5"/>
      <c r="K71" s="5"/>
    </row>
    <row r="72" s="1" customFormat="true" ht="13.9" hidden="false" customHeight="true" outlineLevel="0" collapsed="false">
      <c r="A72" s="71"/>
      <c r="B72" s="71"/>
      <c r="C72" s="71"/>
      <c r="D72" s="71"/>
      <c r="E72" s="71"/>
      <c r="F72" s="71"/>
      <c r="G72" s="71"/>
      <c r="H72" s="4"/>
      <c r="I72" s="5"/>
      <c r="J72" s="5"/>
      <c r="K72" s="5"/>
    </row>
    <row r="73" s="1" customFormat="true" ht="14.25" hidden="false" customHeight="true" outlineLevel="0" collapsed="false">
      <c r="A73" s="72" t="s">
        <v>58</v>
      </c>
      <c r="B73" s="72"/>
      <c r="C73" s="72"/>
      <c r="D73" s="72"/>
      <c r="E73" s="72"/>
      <c r="F73" s="72"/>
      <c r="G73" s="73" t="n">
        <f aca="false">F49+G62</f>
        <v>2333.25357777778</v>
      </c>
      <c r="H73" s="4"/>
      <c r="I73" s="5"/>
      <c r="J73" s="5"/>
      <c r="K73" s="5"/>
    </row>
    <row r="74" s="1" customFormat="true" ht="14.25" hidden="false" customHeight="false" outlineLevel="0" collapsed="false">
      <c r="A74" s="41"/>
      <c r="B74" s="33"/>
      <c r="C74" s="33"/>
      <c r="D74" s="33"/>
      <c r="E74" s="33"/>
      <c r="F74" s="33"/>
      <c r="G74" s="33"/>
      <c r="H74" s="4"/>
      <c r="I74" s="5"/>
      <c r="J74" s="5"/>
      <c r="K74" s="5"/>
    </row>
    <row r="75" s="1" customFormat="true" ht="13.9" hidden="false" customHeight="true" outlineLevel="0" collapsed="false">
      <c r="A75" s="74" t="s">
        <v>59</v>
      </c>
      <c r="B75" s="75" t="s">
        <v>60</v>
      </c>
      <c r="C75" s="75"/>
      <c r="D75" s="75"/>
      <c r="E75" s="75"/>
      <c r="F75" s="75" t="s">
        <v>61</v>
      </c>
      <c r="G75" s="75" t="s">
        <v>40</v>
      </c>
      <c r="H75" s="4"/>
      <c r="I75" s="5"/>
      <c r="J75" s="5"/>
      <c r="K75" s="5"/>
    </row>
    <row r="76" s="1" customFormat="true" ht="13.9" hidden="false" customHeight="true" outlineLevel="0" collapsed="false">
      <c r="A76" s="76" t="s">
        <v>6</v>
      </c>
      <c r="B76" s="77" t="s">
        <v>62</v>
      </c>
      <c r="C76" s="77"/>
      <c r="D76" s="77"/>
      <c r="E76" s="77"/>
      <c r="F76" s="78" t="n">
        <v>0.2</v>
      </c>
      <c r="G76" s="79" t="n">
        <f aca="false">G73*F76</f>
        <v>466.650715555556</v>
      </c>
      <c r="H76" s="4"/>
      <c r="I76" s="5"/>
      <c r="J76" s="5"/>
      <c r="K76" s="5"/>
    </row>
    <row r="77" s="1" customFormat="true" ht="13.9" hidden="false" customHeight="true" outlineLevel="0" collapsed="false">
      <c r="A77" s="76" t="s">
        <v>9</v>
      </c>
      <c r="B77" s="77" t="s">
        <v>63</v>
      </c>
      <c r="C77" s="77"/>
      <c r="D77" s="77"/>
      <c r="E77" s="77"/>
      <c r="F77" s="78" t="n">
        <v>0.025</v>
      </c>
      <c r="G77" s="79" t="n">
        <f aca="false">G73*F77</f>
        <v>58.3313394444444</v>
      </c>
      <c r="H77" s="4"/>
      <c r="I77" s="5"/>
      <c r="J77" s="5"/>
      <c r="K77" s="5"/>
    </row>
    <row r="78" s="1" customFormat="true" ht="13.9" hidden="false" customHeight="true" outlineLevel="0" collapsed="false">
      <c r="A78" s="76" t="s">
        <v>12</v>
      </c>
      <c r="B78" s="77" t="s">
        <v>64</v>
      </c>
      <c r="C78" s="77"/>
      <c r="D78" s="77"/>
      <c r="E78" s="77"/>
      <c r="F78" s="78" t="n">
        <v>0.03</v>
      </c>
      <c r="G78" s="79" t="n">
        <f aca="false">G73*F78</f>
        <v>69.9976073333333</v>
      </c>
      <c r="H78" s="4"/>
      <c r="I78" s="5"/>
      <c r="J78" s="5"/>
      <c r="K78" s="5"/>
    </row>
    <row r="79" s="1" customFormat="true" ht="13.9" hidden="false" customHeight="true" outlineLevel="0" collapsed="false">
      <c r="A79" s="76" t="s">
        <v>15</v>
      </c>
      <c r="B79" s="77" t="s">
        <v>65</v>
      </c>
      <c r="C79" s="77"/>
      <c r="D79" s="77"/>
      <c r="E79" s="77"/>
      <c r="F79" s="78" t="n">
        <v>0.015</v>
      </c>
      <c r="G79" s="79" t="n">
        <f aca="false">G73*F79</f>
        <v>34.9988036666667</v>
      </c>
      <c r="H79" s="4"/>
      <c r="I79" s="5"/>
      <c r="J79" s="5"/>
      <c r="K79" s="5"/>
    </row>
    <row r="80" s="1" customFormat="true" ht="13.9" hidden="false" customHeight="true" outlineLevel="0" collapsed="false">
      <c r="A80" s="76" t="s">
        <v>66</v>
      </c>
      <c r="B80" s="77" t="s">
        <v>67</v>
      </c>
      <c r="C80" s="77"/>
      <c r="D80" s="77"/>
      <c r="E80" s="77"/>
      <c r="F80" s="78" t="n">
        <v>0.01</v>
      </c>
      <c r="G80" s="79" t="n">
        <f aca="false">G73*F80</f>
        <v>23.3325357777778</v>
      </c>
      <c r="H80" s="4"/>
      <c r="I80" s="5"/>
      <c r="J80" s="5"/>
      <c r="K80" s="5"/>
    </row>
    <row r="81" s="1" customFormat="true" ht="13.9" hidden="false" customHeight="true" outlineLevel="0" collapsed="false">
      <c r="A81" s="76" t="s">
        <v>68</v>
      </c>
      <c r="B81" s="77" t="s">
        <v>69</v>
      </c>
      <c r="C81" s="77"/>
      <c r="D81" s="77"/>
      <c r="E81" s="77"/>
      <c r="F81" s="78" t="n">
        <v>0.006</v>
      </c>
      <c r="G81" s="79" t="n">
        <f aca="false">G73*F81</f>
        <v>13.9995214666667</v>
      </c>
      <c r="H81" s="4"/>
      <c r="I81" s="5"/>
      <c r="J81" s="5"/>
      <c r="K81" s="5"/>
    </row>
    <row r="82" s="1" customFormat="true" ht="13.9" hidden="false" customHeight="true" outlineLevel="0" collapsed="false">
      <c r="A82" s="76" t="s">
        <v>70</v>
      </c>
      <c r="B82" s="36" t="s">
        <v>71</v>
      </c>
      <c r="C82" s="36"/>
      <c r="D82" s="36"/>
      <c r="E82" s="36"/>
      <c r="F82" s="78" t="n">
        <v>0.002</v>
      </c>
      <c r="G82" s="79" t="n">
        <f aca="false">G73*F82</f>
        <v>4.66650715555556</v>
      </c>
      <c r="H82" s="4"/>
      <c r="I82" s="5"/>
      <c r="J82" s="5"/>
      <c r="K82" s="5"/>
    </row>
    <row r="83" s="1" customFormat="true" ht="13.9" hidden="false" customHeight="true" outlineLevel="0" collapsed="false">
      <c r="A83" s="76" t="s">
        <v>72</v>
      </c>
      <c r="B83" s="36" t="s">
        <v>73</v>
      </c>
      <c r="C83" s="36"/>
      <c r="D83" s="36"/>
      <c r="E83" s="36"/>
      <c r="F83" s="78" t="n">
        <v>0.08</v>
      </c>
      <c r="G83" s="79" t="n">
        <f aca="false">G73*F83</f>
        <v>186.660286222222</v>
      </c>
      <c r="H83" s="4"/>
      <c r="I83" s="5"/>
      <c r="J83" s="5"/>
      <c r="K83" s="5"/>
    </row>
    <row r="84" s="1" customFormat="true" ht="14.25" hidden="false" customHeight="true" outlineLevel="0" collapsed="false">
      <c r="A84" s="74" t="s">
        <v>43</v>
      </c>
      <c r="B84" s="74"/>
      <c r="C84" s="74"/>
      <c r="D84" s="74"/>
      <c r="E84" s="74"/>
      <c r="F84" s="80" t="n">
        <v>0.368</v>
      </c>
      <c r="G84" s="81" t="n">
        <f aca="false">SUM(G76:G83)</f>
        <v>858.637316622222</v>
      </c>
      <c r="H84" s="4"/>
      <c r="I84" s="5"/>
      <c r="J84" s="82"/>
      <c r="K84" s="5"/>
    </row>
    <row r="85" s="1" customFormat="true" ht="13.9" hidden="false" customHeight="true" outlineLevel="0" collapsed="false">
      <c r="A85" s="13"/>
      <c r="B85" s="33"/>
      <c r="C85" s="33"/>
      <c r="D85" s="33"/>
      <c r="E85" s="33"/>
      <c r="F85" s="33"/>
      <c r="G85" s="33"/>
      <c r="H85" s="4"/>
      <c r="I85" s="5"/>
      <c r="J85" s="5"/>
      <c r="K85" s="5"/>
    </row>
    <row r="86" s="1" customFormat="true" ht="14.25" hidden="false" customHeight="true" outlineLevel="0" collapsed="false">
      <c r="A86" s="83" t="s">
        <v>74</v>
      </c>
      <c r="B86" s="83"/>
      <c r="C86" s="83"/>
      <c r="D86" s="83"/>
      <c r="E86" s="83"/>
      <c r="F86" s="83"/>
      <c r="G86" s="83"/>
      <c r="H86" s="4"/>
      <c r="I86" s="5"/>
      <c r="J86" s="5"/>
      <c r="K86" s="5"/>
    </row>
    <row r="87" s="1" customFormat="true" ht="13.9" hidden="false" customHeight="true" outlineLevel="0" collapsed="false">
      <c r="A87" s="83"/>
      <c r="B87" s="83"/>
      <c r="C87" s="83"/>
      <c r="D87" s="83"/>
      <c r="E87" s="83"/>
      <c r="F87" s="83"/>
      <c r="G87" s="83"/>
      <c r="H87" s="4"/>
      <c r="I87" s="5"/>
      <c r="J87" s="5"/>
      <c r="K87" s="5"/>
    </row>
    <row r="88" s="1" customFormat="true" ht="14.25" hidden="false" customHeight="true" outlineLevel="0" collapsed="false">
      <c r="A88" s="83" t="s">
        <v>75</v>
      </c>
      <c r="B88" s="83"/>
      <c r="C88" s="83"/>
      <c r="D88" s="83"/>
      <c r="E88" s="83"/>
      <c r="F88" s="83"/>
      <c r="G88" s="83"/>
      <c r="H88" s="4"/>
      <c r="I88" s="5"/>
      <c r="J88" s="5"/>
      <c r="K88" s="5"/>
    </row>
    <row r="89" s="1" customFormat="true" ht="13.9" hidden="false" customHeight="true" outlineLevel="0" collapsed="false">
      <c r="A89" s="83"/>
      <c r="B89" s="83"/>
      <c r="C89" s="83"/>
      <c r="D89" s="83"/>
      <c r="E89" s="83"/>
      <c r="F89" s="83"/>
      <c r="G89" s="83"/>
      <c r="H89" s="4"/>
      <c r="I89" s="5"/>
      <c r="J89" s="5"/>
      <c r="K89" s="5"/>
    </row>
    <row r="90" customFormat="false" ht="53.25" hidden="false" customHeight="true" outlineLevel="0" collapsed="false">
      <c r="A90" s="84" t="s">
        <v>76</v>
      </c>
      <c r="B90" s="84"/>
      <c r="C90" s="84"/>
      <c r="D90" s="84"/>
      <c r="E90" s="84"/>
      <c r="F90" s="84"/>
      <c r="G90" s="84"/>
      <c r="H90" s="85"/>
      <c r="I90" s="85"/>
    </row>
    <row r="91" s="1" customFormat="true" ht="19.35" hidden="false" customHeight="true" outlineLevel="0" collapsed="false">
      <c r="A91" s="83" t="s">
        <v>77</v>
      </c>
      <c r="B91" s="83"/>
      <c r="C91" s="83"/>
      <c r="D91" s="83"/>
      <c r="E91" s="83"/>
      <c r="F91" s="83"/>
      <c r="G91" s="83"/>
      <c r="H91" s="4"/>
      <c r="I91" s="5"/>
      <c r="J91" s="5"/>
      <c r="K91" s="5"/>
    </row>
    <row r="92" s="1" customFormat="true" ht="14.25" hidden="false" customHeight="false" outlineLevel="0" collapsed="false">
      <c r="A92" s="28"/>
      <c r="B92" s="28"/>
      <c r="C92" s="28"/>
      <c r="D92" s="28"/>
      <c r="E92" s="28"/>
      <c r="F92" s="28"/>
      <c r="G92" s="28"/>
      <c r="H92" s="4"/>
      <c r="I92" s="5"/>
      <c r="J92" s="5"/>
      <c r="K92" s="5"/>
    </row>
    <row r="93" s="1" customFormat="true" ht="14.25" hidden="false" customHeight="false" outlineLevel="0" collapsed="false">
      <c r="A93" s="86" t="s">
        <v>78</v>
      </c>
      <c r="B93" s="86"/>
      <c r="C93" s="86"/>
      <c r="D93" s="86"/>
      <c r="E93" s="86"/>
      <c r="F93" s="86"/>
      <c r="G93" s="86"/>
      <c r="H93" s="4"/>
      <c r="I93" s="5"/>
      <c r="J93" s="5"/>
      <c r="K93" s="5"/>
    </row>
    <row r="94" s="1" customFormat="true" ht="13.9" hidden="false" customHeight="true" outlineLevel="0" collapsed="false">
      <c r="A94" s="13"/>
      <c r="B94" s="33"/>
      <c r="C94" s="33"/>
      <c r="D94" s="33"/>
      <c r="E94" s="33"/>
      <c r="F94" s="33"/>
      <c r="G94" s="33"/>
      <c r="H94" s="4"/>
      <c r="I94" s="5"/>
      <c r="J94" s="5"/>
      <c r="K94" s="5"/>
    </row>
    <row r="95" s="1" customFormat="true" ht="14.25" hidden="false" customHeight="true" outlineLevel="0" collapsed="false">
      <c r="A95" s="87" t="s">
        <v>79</v>
      </c>
      <c r="B95" s="87" t="s">
        <v>80</v>
      </c>
      <c r="C95" s="87"/>
      <c r="D95" s="87"/>
      <c r="E95" s="87"/>
      <c r="F95" s="88" t="s">
        <v>40</v>
      </c>
      <c r="G95" s="88"/>
      <c r="H95" s="4"/>
      <c r="I95" s="5"/>
      <c r="J95" s="5"/>
      <c r="K95" s="5"/>
    </row>
    <row r="96" s="1" customFormat="true" ht="14.25" hidden="false" customHeight="true" outlineLevel="0" collapsed="false">
      <c r="A96" s="89" t="s">
        <v>6</v>
      </c>
      <c r="B96" s="90" t="s">
        <v>81</v>
      </c>
      <c r="C96" s="90"/>
      <c r="D96" s="90"/>
      <c r="E96" s="90"/>
      <c r="F96" s="91"/>
      <c r="G96" s="91"/>
      <c r="H96" s="4"/>
      <c r="I96" s="5"/>
      <c r="J96" s="5"/>
      <c r="K96" s="5"/>
    </row>
    <row r="97" s="1" customFormat="true" ht="37.5" hidden="false" customHeight="true" outlineLevel="0" collapsed="false">
      <c r="A97" s="89" t="s">
        <v>9</v>
      </c>
      <c r="B97" s="90" t="s">
        <v>82</v>
      </c>
      <c r="C97" s="90"/>
      <c r="D97" s="90"/>
      <c r="E97" s="90"/>
      <c r="F97" s="91" t="n">
        <f aca="false">15*(27.16-0.67)</f>
        <v>397.35</v>
      </c>
      <c r="G97" s="91"/>
      <c r="H97" s="4"/>
      <c r="I97" s="5"/>
      <c r="J97" s="5"/>
      <c r="K97" s="5"/>
    </row>
    <row r="98" s="1" customFormat="true" ht="29.25" hidden="false" customHeight="true" outlineLevel="0" collapsed="false">
      <c r="A98" s="92" t="s">
        <v>12</v>
      </c>
      <c r="B98" s="93" t="s">
        <v>83</v>
      </c>
      <c r="C98" s="93"/>
      <c r="D98" s="93"/>
      <c r="E98" s="93"/>
      <c r="F98" s="91" t="n">
        <v>45.6</v>
      </c>
      <c r="G98" s="91"/>
      <c r="H98" s="4"/>
      <c r="I98" s="5"/>
      <c r="J98" s="5"/>
      <c r="K98" s="5"/>
    </row>
    <row r="99" s="1" customFormat="true" ht="27.75" hidden="false" customHeight="true" outlineLevel="0" collapsed="false">
      <c r="A99" s="92" t="s">
        <v>15</v>
      </c>
      <c r="B99" s="93" t="s">
        <v>84</v>
      </c>
      <c r="C99" s="93"/>
      <c r="D99" s="93"/>
      <c r="E99" s="93"/>
      <c r="F99" s="94"/>
      <c r="G99" s="94"/>
      <c r="H99" s="4"/>
      <c r="I99" s="5"/>
      <c r="J99" s="5"/>
      <c r="K99" s="5"/>
    </row>
    <row r="100" s="1" customFormat="true" ht="13.9" hidden="false" customHeight="true" outlineLevel="0" collapsed="false">
      <c r="A100" s="89" t="s">
        <v>66</v>
      </c>
      <c r="B100" s="95" t="s">
        <v>85</v>
      </c>
      <c r="C100" s="95"/>
      <c r="D100" s="95"/>
      <c r="E100" s="95"/>
      <c r="F100" s="91"/>
      <c r="G100" s="91"/>
      <c r="H100" s="4"/>
      <c r="I100" s="5"/>
      <c r="J100" s="5"/>
      <c r="K100" s="5"/>
    </row>
    <row r="101" s="1" customFormat="true" ht="14.1" hidden="false" customHeight="true" outlineLevel="0" collapsed="false">
      <c r="A101" s="80" t="s">
        <v>43</v>
      </c>
      <c r="B101" s="80"/>
      <c r="C101" s="80"/>
      <c r="D101" s="80"/>
      <c r="E101" s="80"/>
      <c r="F101" s="96" t="n">
        <f aca="false">SUM(F96:G100)</f>
        <v>442.95</v>
      </c>
      <c r="G101" s="96"/>
      <c r="H101" s="4"/>
      <c r="I101" s="5"/>
      <c r="J101" s="5"/>
      <c r="K101" s="5"/>
    </row>
    <row r="102" s="1" customFormat="true" ht="14.25" hidden="false" customHeight="false" outlineLevel="0" collapsed="false">
      <c r="A102" s="23"/>
      <c r="B102" s="23"/>
      <c r="C102" s="23"/>
      <c r="D102" s="23"/>
      <c r="E102" s="23"/>
      <c r="F102" s="23"/>
      <c r="G102" s="23"/>
      <c r="H102" s="4"/>
      <c r="I102" s="5"/>
      <c r="J102" s="5"/>
      <c r="K102" s="5"/>
    </row>
    <row r="103" s="1" customFormat="true" ht="14.25" hidden="false" customHeight="true" outlineLevel="0" collapsed="false">
      <c r="A103" s="83" t="s">
        <v>86</v>
      </c>
      <c r="B103" s="83"/>
      <c r="C103" s="83"/>
      <c r="D103" s="83"/>
      <c r="E103" s="83"/>
      <c r="F103" s="83"/>
      <c r="G103" s="83"/>
      <c r="H103" s="4"/>
      <c r="I103" s="5"/>
      <c r="J103" s="5"/>
      <c r="K103" s="5"/>
    </row>
    <row r="104" s="1" customFormat="true" ht="13.9" hidden="false" customHeight="true" outlineLevel="0" collapsed="false">
      <c r="A104" s="97"/>
      <c r="B104" s="97"/>
      <c r="C104" s="97"/>
      <c r="D104" s="97"/>
      <c r="E104" s="97"/>
      <c r="F104" s="97"/>
      <c r="G104" s="97"/>
      <c r="H104" s="4"/>
      <c r="I104" s="5"/>
      <c r="J104" s="5"/>
      <c r="K104" s="5"/>
    </row>
    <row r="105" s="1" customFormat="true" ht="15.75" hidden="false" customHeight="true" outlineLevel="0" collapsed="false">
      <c r="A105" s="83" t="s">
        <v>87</v>
      </c>
      <c r="B105" s="83"/>
      <c r="C105" s="83"/>
      <c r="D105" s="83"/>
      <c r="E105" s="83"/>
      <c r="F105" s="83"/>
      <c r="G105" s="83"/>
      <c r="H105" s="4"/>
      <c r="I105" s="5"/>
      <c r="J105" s="5"/>
      <c r="K105" s="5"/>
    </row>
    <row r="106" s="1" customFormat="true" ht="14.25" hidden="false" customHeight="false" outlineLevel="0" collapsed="false">
      <c r="A106" s="83"/>
      <c r="B106" s="83"/>
      <c r="C106" s="83"/>
      <c r="D106" s="83"/>
      <c r="E106" s="83"/>
      <c r="F106" s="83"/>
      <c r="G106" s="83"/>
      <c r="H106" s="4"/>
      <c r="I106" s="5"/>
      <c r="J106" s="5"/>
      <c r="K106" s="5"/>
    </row>
    <row r="107" s="1" customFormat="true" ht="14.25" hidden="false" customHeight="true" outlineLevel="0" collapsed="false">
      <c r="A107" s="98"/>
      <c r="B107" s="98"/>
      <c r="C107" s="98"/>
      <c r="D107" s="98"/>
      <c r="E107" s="98"/>
      <c r="F107" s="98"/>
      <c r="G107" s="98"/>
      <c r="H107" s="4"/>
      <c r="I107" s="5"/>
      <c r="J107" s="5"/>
      <c r="K107" s="5"/>
    </row>
    <row r="108" s="1" customFormat="true" ht="25.35" hidden="false" customHeight="true" outlineLevel="0" collapsed="false">
      <c r="A108" s="57" t="s">
        <v>88</v>
      </c>
      <c r="B108" s="57"/>
      <c r="C108" s="57"/>
      <c r="D108" s="57"/>
      <c r="E108" s="57"/>
      <c r="F108" s="57"/>
      <c r="G108" s="57"/>
      <c r="H108" s="4"/>
      <c r="I108" s="5"/>
      <c r="J108" s="5"/>
      <c r="K108" s="5"/>
    </row>
    <row r="109" s="1" customFormat="true" ht="13.9" hidden="false" customHeight="true" outlineLevel="0" collapsed="false">
      <c r="A109" s="5"/>
      <c r="B109" s="97"/>
      <c r="C109" s="97"/>
      <c r="D109" s="97"/>
      <c r="E109" s="97"/>
      <c r="F109" s="97"/>
      <c r="G109" s="97"/>
      <c r="H109" s="4"/>
      <c r="I109" s="5"/>
      <c r="J109" s="5"/>
      <c r="K109" s="5"/>
    </row>
    <row r="110" s="1" customFormat="true" ht="13.9" hidden="false" customHeight="true" outlineLevel="0" collapsed="false">
      <c r="A110" s="45" t="s">
        <v>89</v>
      </c>
      <c r="B110" s="45"/>
      <c r="C110" s="45"/>
      <c r="D110" s="45"/>
      <c r="E110" s="45"/>
      <c r="F110" s="45"/>
      <c r="G110" s="45"/>
      <c r="H110" s="4"/>
      <c r="I110" s="5"/>
      <c r="J110" s="5"/>
      <c r="K110" s="5"/>
    </row>
    <row r="111" s="1" customFormat="true" ht="13.9" hidden="false" customHeight="true" outlineLevel="0" collapsed="false">
      <c r="A111" s="5"/>
      <c r="B111" s="100"/>
      <c r="C111" s="100"/>
      <c r="D111" s="100"/>
      <c r="E111" s="100"/>
      <c r="F111" s="100"/>
      <c r="G111" s="100"/>
      <c r="H111" s="4"/>
      <c r="I111" s="5"/>
      <c r="J111" s="5"/>
      <c r="K111" s="5"/>
    </row>
    <row r="112" s="1" customFormat="true" ht="40.5" hidden="false" customHeight="true" outlineLevel="0" collapsed="false">
      <c r="A112" s="99" t="s">
        <v>90</v>
      </c>
      <c r="B112" s="99"/>
      <c r="C112" s="99"/>
      <c r="D112" s="99"/>
      <c r="E112" s="99"/>
      <c r="F112" s="99"/>
      <c r="G112" s="99"/>
      <c r="H112" s="4"/>
      <c r="I112" s="5"/>
      <c r="J112" s="5"/>
      <c r="K112" s="5"/>
    </row>
    <row r="113" s="1" customFormat="true" ht="14.25" hidden="false" customHeight="true" outlineLevel="0" collapsed="false">
      <c r="A113" s="99"/>
      <c r="B113" s="99"/>
      <c r="C113" s="99"/>
      <c r="D113" s="99"/>
      <c r="E113" s="99"/>
      <c r="F113" s="99"/>
      <c r="G113" s="99"/>
      <c r="H113" s="4"/>
      <c r="I113" s="5"/>
      <c r="J113" s="5"/>
      <c r="K113" s="5"/>
    </row>
    <row r="114" s="1" customFormat="true" ht="13.9" hidden="false" customHeight="true" outlineLevel="0" collapsed="false">
      <c r="A114" s="27" t="s">
        <v>91</v>
      </c>
      <c r="B114" s="27"/>
      <c r="C114" s="27"/>
      <c r="D114" s="27"/>
      <c r="E114" s="27"/>
      <c r="F114" s="27"/>
      <c r="G114" s="27"/>
      <c r="H114" s="4"/>
      <c r="I114" s="5"/>
      <c r="J114" s="5"/>
      <c r="K114" s="5"/>
    </row>
    <row r="115" s="1" customFormat="true" ht="13.9" hidden="false" customHeight="true" outlineLevel="0" collapsed="false">
      <c r="A115" s="5"/>
      <c r="B115" s="5"/>
      <c r="C115" s="5"/>
      <c r="D115" s="5"/>
      <c r="E115" s="5"/>
      <c r="F115" s="5"/>
      <c r="G115" s="5"/>
      <c r="H115" s="4"/>
      <c r="I115" s="5"/>
      <c r="J115" s="5"/>
      <c r="K115" s="5"/>
    </row>
    <row r="116" s="1" customFormat="true" ht="13.9" hidden="false" customHeight="true" outlineLevel="0" collapsed="false">
      <c r="A116" s="74" t="n">
        <v>2</v>
      </c>
      <c r="B116" s="101" t="s">
        <v>92</v>
      </c>
      <c r="C116" s="101"/>
      <c r="D116" s="101"/>
      <c r="E116" s="101"/>
      <c r="F116" s="74" t="s">
        <v>40</v>
      </c>
      <c r="G116" s="74"/>
      <c r="H116" s="4"/>
      <c r="I116" s="5"/>
      <c r="K116" s="5"/>
    </row>
    <row r="117" s="1" customFormat="true" ht="13.9" hidden="false" customHeight="true" outlineLevel="0" collapsed="false">
      <c r="A117" s="76" t="s">
        <v>48</v>
      </c>
      <c r="B117" s="36" t="s">
        <v>49</v>
      </c>
      <c r="C117" s="36"/>
      <c r="D117" s="36"/>
      <c r="E117" s="36"/>
      <c r="F117" s="102" t="n">
        <f aca="false">G62</f>
        <v>379.831977777778</v>
      </c>
      <c r="G117" s="102"/>
      <c r="H117" s="4"/>
      <c r="I117" s="5"/>
      <c r="K117" s="5"/>
    </row>
    <row r="118" s="1" customFormat="true" ht="13.9" hidden="false" customHeight="true" outlineLevel="0" collapsed="false">
      <c r="A118" s="76" t="s">
        <v>59</v>
      </c>
      <c r="B118" s="36" t="s">
        <v>60</v>
      </c>
      <c r="C118" s="36"/>
      <c r="D118" s="36"/>
      <c r="E118" s="36"/>
      <c r="F118" s="102" t="n">
        <f aca="false">G84</f>
        <v>858.637316622222</v>
      </c>
      <c r="G118" s="102"/>
      <c r="H118" s="4"/>
      <c r="I118" s="5"/>
      <c r="K118" s="5"/>
    </row>
    <row r="119" s="1" customFormat="true" ht="14.25" hidden="false" customHeight="true" outlineLevel="0" collapsed="false">
      <c r="A119" s="76" t="s">
        <v>79</v>
      </c>
      <c r="B119" s="36" t="s">
        <v>80</v>
      </c>
      <c r="C119" s="36"/>
      <c r="D119" s="36"/>
      <c r="E119" s="36"/>
      <c r="F119" s="102" t="n">
        <f aca="false">F101</f>
        <v>442.95</v>
      </c>
      <c r="G119" s="102"/>
      <c r="H119" s="4"/>
      <c r="I119" s="5"/>
      <c r="K119" s="5"/>
    </row>
    <row r="120" s="1" customFormat="true" ht="14.25" hidden="false" customHeight="true" outlineLevel="0" collapsed="false">
      <c r="A120" s="101" t="s">
        <v>43</v>
      </c>
      <c r="B120" s="101"/>
      <c r="C120" s="101"/>
      <c r="D120" s="101"/>
      <c r="E120" s="101"/>
      <c r="F120" s="103" t="n">
        <f aca="false">F117+F118+F119</f>
        <v>1681.4192944</v>
      </c>
      <c r="G120" s="103"/>
      <c r="H120" s="4"/>
      <c r="I120" s="5"/>
      <c r="J120" s="106"/>
      <c r="K120" s="5"/>
    </row>
    <row r="121" s="1" customFormat="true" ht="14.25" hidden="false" customHeight="false" outlineLevel="0" collapsed="false">
      <c r="A121" s="195"/>
      <c r="B121" s="196"/>
      <c r="C121" s="196"/>
      <c r="D121" s="196"/>
      <c r="E121" s="197"/>
      <c r="F121" s="198"/>
      <c r="G121" s="73"/>
      <c r="H121" s="4"/>
      <c r="I121" s="5"/>
      <c r="K121" s="5"/>
    </row>
    <row r="122" s="1" customFormat="true" ht="13.9" hidden="false" customHeight="true" outlineLevel="0" collapsed="false">
      <c r="A122" s="58" t="s">
        <v>93</v>
      </c>
      <c r="B122" s="58"/>
      <c r="C122" s="58"/>
      <c r="D122" s="58"/>
      <c r="E122" s="58"/>
      <c r="F122" s="58"/>
      <c r="G122" s="58"/>
      <c r="H122" s="4"/>
      <c r="I122" s="5"/>
    </row>
    <row r="123" s="1" customFormat="true" ht="13.9" hidden="false" customHeight="true" outlineLevel="0" collapsed="false">
      <c r="A123" s="5"/>
      <c r="B123" s="33"/>
      <c r="C123" s="33"/>
      <c r="D123" s="33"/>
      <c r="E123" s="33"/>
      <c r="F123" s="33"/>
      <c r="G123" s="33"/>
      <c r="H123" s="4"/>
      <c r="I123" s="5"/>
    </row>
    <row r="124" s="1" customFormat="true" ht="14.25" hidden="false" customHeight="true" outlineLevel="0" collapsed="false">
      <c r="A124" s="61" t="n">
        <v>3</v>
      </c>
      <c r="B124" s="61" t="s">
        <v>94</v>
      </c>
      <c r="C124" s="61"/>
      <c r="D124" s="61"/>
      <c r="E124" s="61"/>
      <c r="F124" s="61"/>
      <c r="G124" s="61" t="s">
        <v>40</v>
      </c>
      <c r="H124" s="4"/>
      <c r="I124" s="5"/>
    </row>
    <row r="125" s="1" customFormat="true" ht="14.25" hidden="false" customHeight="true" outlineLevel="0" collapsed="false">
      <c r="A125" s="62" t="s">
        <v>6</v>
      </c>
      <c r="B125" s="109" t="s">
        <v>95</v>
      </c>
      <c r="C125" s="109"/>
      <c r="D125" s="109"/>
      <c r="E125" s="109"/>
      <c r="F125" s="110" t="n">
        <v>0.0042</v>
      </c>
      <c r="G125" s="111" t="n">
        <f aca="false">F49*F125</f>
        <v>8.20437072</v>
      </c>
      <c r="H125" s="4"/>
      <c r="I125" s="5"/>
    </row>
    <row r="126" s="1" customFormat="true" ht="14.25" hidden="false" customHeight="true" outlineLevel="0" collapsed="false">
      <c r="A126" s="14" t="s">
        <v>9</v>
      </c>
      <c r="B126" s="109" t="s">
        <v>96</v>
      </c>
      <c r="C126" s="109"/>
      <c r="D126" s="109"/>
      <c r="E126" s="109"/>
      <c r="F126" s="110" t="n">
        <f aca="false">F83*F125</f>
        <v>0.000336</v>
      </c>
      <c r="G126" s="111" t="n">
        <f aca="false">F49*F126</f>
        <v>0.6563496576</v>
      </c>
      <c r="H126" s="4"/>
      <c r="I126" s="5"/>
    </row>
    <row r="127" s="1" customFormat="true" ht="14.25" hidden="false" customHeight="true" outlineLevel="0" collapsed="false">
      <c r="A127" s="14" t="s">
        <v>12</v>
      </c>
      <c r="B127" s="109" t="s">
        <v>97</v>
      </c>
      <c r="C127" s="109"/>
      <c r="D127" s="109"/>
      <c r="E127" s="109"/>
      <c r="F127" s="110" t="n">
        <v>0.04</v>
      </c>
      <c r="G127" s="111" t="n">
        <f aca="false">F49*F127</f>
        <v>78.136864</v>
      </c>
      <c r="H127" s="4"/>
      <c r="I127" s="5"/>
    </row>
    <row r="128" s="1" customFormat="true" ht="14.25" hidden="false" customHeight="true" outlineLevel="0" collapsed="false">
      <c r="A128" s="112" t="s">
        <v>15</v>
      </c>
      <c r="B128" s="109" t="s">
        <v>98</v>
      </c>
      <c r="C128" s="109"/>
      <c r="D128" s="109"/>
      <c r="E128" s="109"/>
      <c r="F128" s="110" t="n">
        <v>0.0194</v>
      </c>
      <c r="G128" s="111" t="n">
        <f aca="false">F49*F128</f>
        <v>37.89637904</v>
      </c>
      <c r="H128" s="4"/>
      <c r="I128" s="5"/>
    </row>
    <row r="129" s="1" customFormat="true" ht="26.25" hidden="false" customHeight="true" outlineLevel="0" collapsed="false">
      <c r="A129" s="112" t="s">
        <v>66</v>
      </c>
      <c r="B129" s="109" t="s">
        <v>99</v>
      </c>
      <c r="C129" s="109"/>
      <c r="D129" s="109"/>
      <c r="E129" s="109"/>
      <c r="F129" s="110" t="n">
        <f aca="false">F84*F128</f>
        <v>0.0071392</v>
      </c>
      <c r="G129" s="111" t="n">
        <f aca="false">F49*F129</f>
        <v>13.94586748672</v>
      </c>
      <c r="H129" s="4"/>
      <c r="I129" s="5"/>
    </row>
    <row r="130" s="1" customFormat="true" ht="13.9" hidden="false" customHeight="true" outlineLevel="0" collapsed="false">
      <c r="A130" s="113"/>
      <c r="B130" s="114" t="s">
        <v>100</v>
      </c>
      <c r="C130" s="114"/>
      <c r="D130" s="114"/>
      <c r="E130" s="114"/>
      <c r="F130" s="115" t="n">
        <f aca="false">SUM(F125:F129)</f>
        <v>0.0710752</v>
      </c>
      <c r="G130" s="116" t="n">
        <f aca="false">SUM(G125:G129)</f>
        <v>138.83983090432</v>
      </c>
      <c r="H130" s="4"/>
      <c r="I130" s="5"/>
    </row>
    <row r="131" s="1" customFormat="true" ht="13.9" hidden="false" customHeight="true" outlineLevel="0" collapsed="false">
      <c r="A131" s="117"/>
      <c r="B131" s="118"/>
      <c r="C131" s="118"/>
      <c r="D131" s="118"/>
      <c r="E131" s="118"/>
      <c r="F131" s="119"/>
      <c r="G131" s="120"/>
      <c r="H131" s="4"/>
      <c r="I131" s="5"/>
    </row>
    <row r="132" s="1" customFormat="true" ht="13.9" hidden="false" customHeight="true" outlineLevel="0" collapsed="false">
      <c r="A132" s="83" t="s">
        <v>101</v>
      </c>
      <c r="B132" s="83"/>
      <c r="C132" s="83"/>
      <c r="D132" s="83"/>
      <c r="E132" s="83"/>
      <c r="F132" s="83"/>
      <c r="G132" s="83"/>
      <c r="H132" s="4"/>
      <c r="I132" s="5"/>
    </row>
    <row r="133" s="1" customFormat="true" ht="15.75" hidden="false" customHeight="true" outlineLevel="0" collapsed="false">
      <c r="A133" s="83"/>
      <c r="B133" s="83"/>
      <c r="C133" s="83"/>
      <c r="D133" s="83"/>
      <c r="E133" s="83"/>
      <c r="F133" s="83"/>
      <c r="G133" s="83"/>
      <c r="H133" s="4"/>
      <c r="I133" s="121"/>
      <c r="J133" s="122"/>
      <c r="K133" s="5"/>
    </row>
    <row r="134" s="1" customFormat="true" ht="14.25" hidden="false" customHeight="false" outlineLevel="0" collapsed="false">
      <c r="A134" s="83"/>
      <c r="B134" s="83"/>
      <c r="C134" s="83"/>
      <c r="D134" s="83"/>
      <c r="E134" s="83"/>
      <c r="F134" s="83"/>
      <c r="G134" s="83"/>
      <c r="H134" s="4"/>
      <c r="I134" s="5"/>
      <c r="J134" s="5"/>
      <c r="K134" s="5"/>
    </row>
    <row r="135" s="1" customFormat="true" ht="25.35" hidden="false" customHeight="true" outlineLevel="0" collapsed="false">
      <c r="A135" s="83"/>
      <c r="B135" s="83"/>
      <c r="C135" s="83"/>
      <c r="D135" s="83"/>
      <c r="E135" s="83"/>
      <c r="F135" s="83"/>
      <c r="G135" s="83"/>
      <c r="H135" s="4"/>
      <c r="I135" s="5"/>
      <c r="J135" s="5"/>
      <c r="K135" s="5"/>
    </row>
    <row r="136" s="1" customFormat="true" ht="58.15" hidden="false" customHeight="true" outlineLevel="0" collapsed="false">
      <c r="A136" s="123" t="s">
        <v>102</v>
      </c>
      <c r="B136" s="123"/>
      <c r="C136" s="123"/>
      <c r="D136" s="123"/>
      <c r="E136" s="123"/>
      <c r="F136" s="123"/>
      <c r="G136" s="123"/>
      <c r="H136" s="4"/>
      <c r="I136" s="5"/>
    </row>
    <row r="137" s="1" customFormat="true" ht="80.45" hidden="false" customHeight="true" outlineLevel="0" collapsed="false">
      <c r="A137" s="124" t="s">
        <v>103</v>
      </c>
      <c r="B137" s="124"/>
      <c r="C137" s="124"/>
      <c r="D137" s="124"/>
      <c r="E137" s="124"/>
      <c r="F137" s="124"/>
      <c r="G137" s="124"/>
      <c r="H137" s="4"/>
      <c r="I137" s="5"/>
    </row>
    <row r="138" s="1" customFormat="true" ht="15.75" hidden="false" customHeight="true" outlineLevel="0" collapsed="false">
      <c r="A138" s="117"/>
      <c r="B138" s="118"/>
      <c r="C138" s="118"/>
      <c r="D138" s="118"/>
      <c r="E138" s="118"/>
      <c r="F138" s="119"/>
      <c r="G138" s="125"/>
      <c r="H138" s="4"/>
      <c r="I138" s="121"/>
      <c r="J138" s="122"/>
      <c r="K138" s="5"/>
    </row>
    <row r="139" s="1" customFormat="true" ht="14.25" hidden="false" customHeight="false" outlineLevel="0" collapsed="false">
      <c r="A139" s="58" t="s">
        <v>104</v>
      </c>
      <c r="B139" s="58"/>
      <c r="C139" s="58"/>
      <c r="D139" s="58"/>
      <c r="E139" s="58"/>
      <c r="F139" s="58"/>
      <c r="G139" s="58"/>
      <c r="H139" s="4"/>
      <c r="I139" s="5"/>
      <c r="J139" s="5"/>
      <c r="K139" s="5"/>
    </row>
    <row r="140" s="1" customFormat="true" ht="18.75" hidden="false" customHeight="true" outlineLevel="0" collapsed="false">
      <c r="A140" s="126"/>
      <c r="B140" s="126"/>
      <c r="C140" s="126"/>
      <c r="D140" s="126"/>
      <c r="E140" s="126"/>
      <c r="F140" s="126"/>
      <c r="G140" s="126"/>
      <c r="H140" s="4"/>
      <c r="I140" s="5"/>
      <c r="J140" s="5"/>
      <c r="K140" s="5"/>
    </row>
    <row r="141" s="1" customFormat="true" ht="27.75" hidden="false" customHeight="true" outlineLevel="0" collapsed="false">
      <c r="A141" s="57" t="s">
        <v>105</v>
      </c>
      <c r="B141" s="57"/>
      <c r="C141" s="57"/>
      <c r="D141" s="57"/>
      <c r="E141" s="57"/>
      <c r="F141" s="57"/>
      <c r="G141" s="57"/>
      <c r="H141" s="4"/>
      <c r="I141" s="5"/>
      <c r="J141" s="5"/>
      <c r="K141" s="5"/>
    </row>
    <row r="142" s="1" customFormat="true" ht="13.9" hidden="false" customHeight="true" outlineLevel="0" collapsed="false">
      <c r="A142" s="126"/>
      <c r="B142" s="126"/>
      <c r="C142" s="126"/>
      <c r="D142" s="126"/>
      <c r="E142" s="126"/>
      <c r="F142" s="126"/>
      <c r="G142" s="126"/>
      <c r="H142" s="4"/>
      <c r="I142" s="5"/>
      <c r="J142" s="5"/>
      <c r="K142" s="5"/>
    </row>
    <row r="143" s="1" customFormat="true" ht="14.25" hidden="false" customHeight="true" outlineLevel="0" collapsed="false">
      <c r="A143" s="72" t="s">
        <v>106</v>
      </c>
      <c r="B143" s="72"/>
      <c r="C143" s="72"/>
      <c r="D143" s="72"/>
      <c r="E143" s="72"/>
      <c r="F143" s="72"/>
      <c r="G143" s="127" t="n">
        <f aca="false">(F49+F120+G130)/30</f>
        <v>125.789357510144</v>
      </c>
      <c r="H143" s="4"/>
      <c r="I143" s="5"/>
      <c r="J143" s="5"/>
      <c r="K143" s="5"/>
    </row>
    <row r="144" s="1" customFormat="true" ht="15.75" hidden="false" customHeight="true" outlineLevel="0" collapsed="false">
      <c r="A144" s="126"/>
      <c r="B144" s="126"/>
      <c r="C144" s="126"/>
      <c r="D144" s="126"/>
      <c r="E144" s="126"/>
      <c r="F144" s="126"/>
      <c r="G144" s="128"/>
      <c r="H144" s="4"/>
      <c r="I144" s="5"/>
      <c r="J144" s="5"/>
      <c r="K144" s="5"/>
    </row>
    <row r="145" s="1" customFormat="true" ht="14.25" hidden="false" customHeight="false" outlineLevel="0" collapsed="false">
      <c r="A145" s="86" t="s">
        <v>107</v>
      </c>
      <c r="B145" s="86"/>
      <c r="C145" s="86"/>
      <c r="D145" s="86"/>
      <c r="E145" s="86"/>
      <c r="F145" s="86"/>
      <c r="G145" s="86"/>
      <c r="H145" s="4"/>
      <c r="I145" s="5"/>
      <c r="J145" s="5"/>
      <c r="K145" s="5"/>
    </row>
    <row r="146" s="1" customFormat="true" ht="26.1" hidden="false" customHeight="true" outlineLevel="0" collapsed="false">
      <c r="A146" s="126"/>
      <c r="B146" s="126"/>
      <c r="C146" s="126"/>
      <c r="D146" s="126"/>
      <c r="E146" s="126"/>
      <c r="F146" s="126"/>
      <c r="G146" s="126"/>
      <c r="H146" s="4"/>
      <c r="I146" s="5"/>
      <c r="J146" s="5"/>
      <c r="K146" s="5"/>
    </row>
    <row r="147" s="1" customFormat="true" ht="24.75" hidden="false" customHeight="true" outlineLevel="0" collapsed="false">
      <c r="A147" s="61" t="s">
        <v>108</v>
      </c>
      <c r="B147" s="61" t="s">
        <v>109</v>
      </c>
      <c r="C147" s="61"/>
      <c r="D147" s="61"/>
      <c r="E147" s="61"/>
      <c r="F147" s="131" t="s">
        <v>110</v>
      </c>
      <c r="G147" s="61" t="s">
        <v>40</v>
      </c>
      <c r="H147" s="4"/>
      <c r="I147" s="129"/>
      <c r="J147" s="5"/>
      <c r="K147" s="5"/>
    </row>
    <row r="148" s="1" customFormat="true" ht="13.9" hidden="false" customHeight="true" outlineLevel="0" collapsed="false">
      <c r="A148" s="14" t="s">
        <v>6</v>
      </c>
      <c r="B148" s="132" t="s">
        <v>111</v>
      </c>
      <c r="C148" s="132"/>
      <c r="D148" s="132"/>
      <c r="E148" s="132"/>
      <c r="F148" s="133" t="n">
        <v>15</v>
      </c>
      <c r="G148" s="134" t="n">
        <f aca="false">(G143*F148)/12</f>
        <v>157.23669688768</v>
      </c>
      <c r="H148" s="4"/>
      <c r="I148" s="130"/>
      <c r="J148" s="5"/>
      <c r="K148" s="5"/>
    </row>
    <row r="149" s="1" customFormat="true" ht="13.9" hidden="false" customHeight="true" outlineLevel="0" collapsed="false">
      <c r="A149" s="89" t="s">
        <v>9</v>
      </c>
      <c r="B149" s="135" t="s">
        <v>109</v>
      </c>
      <c r="C149" s="135"/>
      <c r="D149" s="135"/>
      <c r="E149" s="135"/>
      <c r="F149" s="136" t="n">
        <v>1</v>
      </c>
      <c r="G149" s="134" t="n">
        <f aca="false">(G143*F149)/12</f>
        <v>10.4824464591787</v>
      </c>
      <c r="H149" s="4"/>
      <c r="I149" s="5"/>
      <c r="J149" s="5"/>
      <c r="K149" s="5"/>
    </row>
    <row r="150" s="1" customFormat="true" ht="13.9" hidden="false" customHeight="true" outlineLevel="0" collapsed="false">
      <c r="A150" s="89" t="s">
        <v>12</v>
      </c>
      <c r="B150" s="63" t="s">
        <v>112</v>
      </c>
      <c r="C150" s="63"/>
      <c r="D150" s="63"/>
      <c r="E150" s="63"/>
      <c r="F150" s="136" t="n">
        <v>0.325</v>
      </c>
      <c r="G150" s="134" t="n">
        <f aca="false">(G143*F150)/12</f>
        <v>3.40679509923307</v>
      </c>
      <c r="H150" s="4"/>
      <c r="I150" s="5"/>
      <c r="J150" s="5"/>
      <c r="K150" s="5"/>
    </row>
    <row r="151" s="1" customFormat="true" ht="13.9" hidden="false" customHeight="true" outlineLevel="0" collapsed="false">
      <c r="A151" s="89" t="s">
        <v>15</v>
      </c>
      <c r="B151" s="63" t="s">
        <v>113</v>
      </c>
      <c r="C151" s="63"/>
      <c r="D151" s="63"/>
      <c r="E151" s="63"/>
      <c r="F151" s="136" t="n">
        <v>0.6913</v>
      </c>
      <c r="G151" s="134" t="n">
        <f aca="false">(G143*F151)/12</f>
        <v>7.24651523723021</v>
      </c>
      <c r="H151" s="4"/>
      <c r="I151" s="5"/>
      <c r="J151" s="5"/>
      <c r="K151" s="5"/>
    </row>
    <row r="152" s="1" customFormat="true" ht="13.9" hidden="false" customHeight="true" outlineLevel="0" collapsed="false">
      <c r="A152" s="89" t="s">
        <v>66</v>
      </c>
      <c r="B152" s="63" t="s">
        <v>114</v>
      </c>
      <c r="C152" s="63"/>
      <c r="D152" s="63"/>
      <c r="E152" s="63"/>
      <c r="F152" s="136" t="n">
        <v>0.2475</v>
      </c>
      <c r="G152" s="134" t="n">
        <f aca="false">(G143*F152)/12</f>
        <v>2.59440549864672</v>
      </c>
      <c r="H152" s="4"/>
      <c r="I152" s="5"/>
      <c r="J152" s="5"/>
      <c r="K152" s="5"/>
    </row>
    <row r="153" s="1" customFormat="true" ht="13.9" hidden="false" customHeight="true" outlineLevel="0" collapsed="false">
      <c r="A153" s="137" t="s">
        <v>68</v>
      </c>
      <c r="B153" s="63" t="s">
        <v>115</v>
      </c>
      <c r="C153" s="63"/>
      <c r="D153" s="63"/>
      <c r="E153" s="63"/>
      <c r="F153" s="138" t="n">
        <f aca="false">1.25+2.5+0.2688+0.0305+0.0177+0.02+0.004+0.0014</f>
        <v>4.0924</v>
      </c>
      <c r="G153" s="134" t="n">
        <f aca="false">(G143*F153)/12</f>
        <v>42.8983638895428</v>
      </c>
      <c r="H153" s="4"/>
      <c r="I153" s="5"/>
      <c r="J153" s="5"/>
      <c r="K153" s="5"/>
    </row>
    <row r="154" s="1" customFormat="true" ht="14.25" hidden="false" customHeight="true" outlineLevel="0" collapsed="false">
      <c r="A154" s="113"/>
      <c r="B154" s="87" t="s">
        <v>100</v>
      </c>
      <c r="C154" s="87"/>
      <c r="D154" s="87"/>
      <c r="E154" s="87"/>
      <c r="F154" s="139" t="n">
        <f aca="false">SUM(F148:F153)</f>
        <v>21.3562</v>
      </c>
      <c r="G154" s="116" t="n">
        <f aca="false">SUM(G148:G153)</f>
        <v>223.865223071511</v>
      </c>
      <c r="H154" s="4"/>
      <c r="I154" s="5"/>
      <c r="J154" s="5"/>
      <c r="K154" s="5"/>
    </row>
    <row r="155" s="1" customFormat="true" ht="13.9" hidden="false" customHeight="true" outlineLevel="0" collapsed="false">
      <c r="A155" s="5"/>
      <c r="B155" s="5"/>
      <c r="C155" s="5"/>
      <c r="D155" s="5"/>
      <c r="E155" s="5"/>
      <c r="F155" s="5"/>
      <c r="G155" s="5"/>
      <c r="H155" s="4"/>
      <c r="I155" s="5"/>
      <c r="J155" s="5"/>
      <c r="K155" s="5"/>
    </row>
    <row r="156" s="1" customFormat="true" ht="21.4" hidden="false" customHeight="true" outlineLevel="0" collapsed="false">
      <c r="A156" s="57" t="s">
        <v>116</v>
      </c>
      <c r="B156" s="57"/>
      <c r="C156" s="57"/>
      <c r="D156" s="57"/>
      <c r="E156" s="57"/>
      <c r="F156" s="57"/>
      <c r="G156" s="57"/>
      <c r="H156" s="4"/>
      <c r="I156" s="5"/>
      <c r="J156" s="5"/>
      <c r="K156" s="5"/>
    </row>
    <row r="157" s="1" customFormat="true" ht="36.6" hidden="false" customHeight="true" outlineLevel="0" collapsed="false">
      <c r="A157" s="57"/>
      <c r="B157" s="57"/>
      <c r="C157" s="57"/>
      <c r="D157" s="57"/>
      <c r="E157" s="57"/>
      <c r="F157" s="57"/>
      <c r="G157" s="57"/>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4.25" hidden="false" customHeight="true" outlineLevel="0" collapsed="false">
      <c r="A159" s="72" t="s">
        <v>184</v>
      </c>
      <c r="B159" s="72"/>
      <c r="C159" s="72"/>
      <c r="D159" s="72"/>
      <c r="E159" s="72"/>
      <c r="F159" s="72"/>
      <c r="G159" s="127" t="n">
        <f aca="false">(F49+F120+G130)/220</f>
        <v>17.1530942059287</v>
      </c>
      <c r="H159" s="4"/>
      <c r="I159" s="5"/>
      <c r="J159" s="5"/>
      <c r="K159" s="5"/>
    </row>
    <row r="160" s="1" customFormat="true" ht="15.75" hidden="false" customHeight="true" outlineLevel="0" collapsed="false">
      <c r="A160" s="5"/>
      <c r="B160" s="5"/>
      <c r="C160" s="5"/>
      <c r="D160" s="5"/>
      <c r="E160" s="5"/>
      <c r="F160" s="5"/>
      <c r="G160" s="5"/>
      <c r="H160" s="4"/>
      <c r="I160" s="5"/>
      <c r="J160" s="140"/>
      <c r="K160" s="5"/>
    </row>
    <row r="161" s="1" customFormat="true" ht="14.25" hidden="false" customHeight="false" outlineLevel="0" collapsed="false">
      <c r="A161" s="86" t="s">
        <v>118</v>
      </c>
      <c r="B161" s="86"/>
      <c r="C161" s="86"/>
      <c r="D161" s="86"/>
      <c r="E161" s="86"/>
      <c r="F161" s="86"/>
      <c r="G161" s="86"/>
      <c r="H161" s="4"/>
      <c r="I161" s="5"/>
      <c r="J161" s="5"/>
      <c r="K161" s="5"/>
    </row>
    <row r="162" s="1" customFormat="true" ht="20.25" hidden="false" customHeight="true" outlineLevel="0" collapsed="false">
      <c r="A162" s="126"/>
      <c r="B162" s="126"/>
      <c r="C162" s="126"/>
      <c r="D162" s="126"/>
      <c r="E162" s="126"/>
      <c r="F162" s="126"/>
      <c r="G162" s="126"/>
      <c r="H162" s="4"/>
      <c r="I162" s="5"/>
      <c r="J162" s="5"/>
      <c r="K162" s="5"/>
    </row>
    <row r="163" s="1" customFormat="true" ht="26.25" hidden="false" customHeight="true" outlineLevel="0" collapsed="false">
      <c r="A163" s="61" t="s">
        <v>119</v>
      </c>
      <c r="B163" s="61" t="s">
        <v>120</v>
      </c>
      <c r="C163" s="61"/>
      <c r="D163" s="61"/>
      <c r="E163" s="61"/>
      <c r="F163" s="131" t="s">
        <v>121</v>
      </c>
      <c r="G163" s="61" t="s">
        <v>40</v>
      </c>
      <c r="H163" s="4"/>
      <c r="I163" s="5"/>
      <c r="J163" s="5"/>
      <c r="K163" s="5"/>
    </row>
    <row r="164" s="1" customFormat="true" ht="13.9" hidden="false" customHeight="true" outlineLevel="0" collapsed="false">
      <c r="A164" s="49" t="s">
        <v>6</v>
      </c>
      <c r="B164" s="63" t="s">
        <v>122</v>
      </c>
      <c r="C164" s="63"/>
      <c r="D164" s="63"/>
      <c r="E164" s="63"/>
      <c r="F164" s="141" t="n">
        <v>15</v>
      </c>
      <c r="G164" s="142" t="n">
        <f aca="false">G159*F164</f>
        <v>257.296413088931</v>
      </c>
      <c r="H164" s="4"/>
      <c r="I164" s="5"/>
      <c r="J164" s="5"/>
      <c r="K164" s="5"/>
    </row>
    <row r="165" s="1" customFormat="true" ht="13.9" hidden="false" customHeight="true" outlineLevel="0" collapsed="false">
      <c r="A165" s="21" t="s">
        <v>123</v>
      </c>
      <c r="B165" s="21"/>
      <c r="C165" s="21"/>
      <c r="D165" s="21"/>
      <c r="E165" s="21"/>
      <c r="F165" s="143"/>
      <c r="G165" s="116" t="n">
        <f aca="false">G164</f>
        <v>257.296413088931</v>
      </c>
      <c r="H165" s="4"/>
      <c r="I165" s="5"/>
      <c r="J165" s="5"/>
      <c r="K165" s="5"/>
    </row>
    <row r="166" s="1" customFormat="true" ht="14.25" hidden="false" customHeight="true" outlineLevel="0" collapsed="false">
      <c r="A166" s="70" t="s">
        <v>124</v>
      </c>
      <c r="B166" s="70"/>
      <c r="C166" s="70"/>
      <c r="D166" s="70"/>
      <c r="E166" s="70"/>
      <c r="F166" s="70"/>
      <c r="G166" s="70"/>
      <c r="H166" s="4"/>
      <c r="I166" s="5"/>
      <c r="J166" s="5"/>
      <c r="K166" s="5"/>
    </row>
    <row r="167" s="1" customFormat="true" ht="14.25" hidden="false" customHeight="false" outlineLevel="0" collapsed="false">
      <c r="A167" s="70"/>
      <c r="B167" s="70"/>
      <c r="C167" s="70"/>
      <c r="D167" s="70"/>
      <c r="E167" s="70"/>
      <c r="F167" s="70"/>
      <c r="G167" s="70"/>
      <c r="H167" s="4"/>
      <c r="I167" s="5"/>
      <c r="J167" s="5"/>
      <c r="K167" s="5"/>
    </row>
    <row r="168" s="1" customFormat="true" ht="38.25" hidden="false" customHeight="true" outlineLevel="0" collapsed="false">
      <c r="A168" s="144" t="s">
        <v>125</v>
      </c>
      <c r="B168" s="144"/>
      <c r="C168" s="144"/>
      <c r="D168" s="144"/>
      <c r="E168" s="144"/>
      <c r="F168" s="144"/>
      <c r="G168" s="144"/>
      <c r="H168" s="4"/>
      <c r="I168" s="5"/>
      <c r="J168" s="5"/>
      <c r="K168" s="5"/>
    </row>
    <row r="169" s="1" customFormat="true" ht="36" hidden="false" customHeight="true" outlineLevel="0" collapsed="false">
      <c r="A169" s="145" t="s">
        <v>126</v>
      </c>
      <c r="B169" s="145"/>
      <c r="C169" s="145"/>
      <c r="D169" s="145"/>
      <c r="E169" s="145"/>
      <c r="F169" s="145"/>
      <c r="G169" s="145"/>
      <c r="H169" s="4"/>
      <c r="I169" s="5"/>
      <c r="J169" s="5"/>
      <c r="K169" s="5"/>
    </row>
    <row r="170" s="1" customFormat="true" ht="35.25" hidden="false" customHeight="true" outlineLevel="0" collapsed="false">
      <c r="A170" s="57" t="s">
        <v>127</v>
      </c>
      <c r="B170" s="57"/>
      <c r="C170" s="57"/>
      <c r="D170" s="57"/>
      <c r="E170" s="57"/>
      <c r="F170" s="57"/>
      <c r="G170" s="57"/>
      <c r="H170" s="4"/>
      <c r="I170" s="5"/>
      <c r="J170" s="5"/>
      <c r="K170" s="5"/>
    </row>
    <row r="171" s="1" customFormat="true" ht="62.1" hidden="false" customHeight="true" outlineLevel="0" collapsed="false">
      <c r="A171" s="57" t="s">
        <v>128</v>
      </c>
      <c r="B171" s="57"/>
      <c r="C171" s="57"/>
      <c r="D171" s="57"/>
      <c r="E171" s="57"/>
      <c r="F171" s="57"/>
      <c r="G171" s="57"/>
      <c r="H171" s="4"/>
      <c r="I171" s="5"/>
      <c r="J171" s="5"/>
      <c r="K171" s="5"/>
    </row>
    <row r="172" s="1" customFormat="true" ht="18" hidden="false" customHeight="true" outlineLevel="0" collapsed="false">
      <c r="A172" s="144"/>
      <c r="B172" s="144"/>
      <c r="C172" s="144"/>
      <c r="D172" s="144"/>
      <c r="E172" s="144"/>
      <c r="F172" s="144"/>
      <c r="G172" s="144"/>
      <c r="H172" s="4"/>
      <c r="I172" s="5"/>
      <c r="J172" s="5"/>
      <c r="K172" s="5"/>
    </row>
    <row r="173" s="1" customFormat="true" ht="14.25" hidden="false" customHeight="true" outlineLevel="0" collapsed="false">
      <c r="A173" s="27" t="s">
        <v>129</v>
      </c>
      <c r="B173" s="27"/>
      <c r="C173" s="27"/>
      <c r="D173" s="27"/>
      <c r="E173" s="27"/>
      <c r="F173" s="27"/>
      <c r="G173" s="27"/>
      <c r="H173" s="4"/>
      <c r="I173" s="5"/>
      <c r="J173" s="5"/>
      <c r="K173" s="5"/>
    </row>
    <row r="174" s="1" customFormat="true" ht="14.25" hidden="false" customHeight="false" outlineLevel="0" collapsed="false">
      <c r="A174" s="149"/>
      <c r="B174" s="149"/>
      <c r="C174" s="149"/>
      <c r="D174" s="149"/>
      <c r="E174" s="149"/>
      <c r="F174" s="149"/>
      <c r="G174" s="149"/>
      <c r="H174" s="4"/>
      <c r="I174" s="5"/>
      <c r="J174" s="5"/>
      <c r="K174" s="5"/>
    </row>
    <row r="175" s="1" customFormat="true" ht="13.9" hidden="false" customHeight="true" outlineLevel="0" collapsed="false">
      <c r="A175" s="61" t="n">
        <v>4</v>
      </c>
      <c r="B175" s="150" t="s">
        <v>130</v>
      </c>
      <c r="C175" s="150"/>
      <c r="D175" s="150"/>
      <c r="E175" s="150"/>
      <c r="F175" s="21"/>
      <c r="G175" s="61" t="s">
        <v>40</v>
      </c>
      <c r="H175" s="4"/>
      <c r="I175" s="5"/>
      <c r="J175" s="5"/>
      <c r="K175" s="5"/>
    </row>
    <row r="176" s="1" customFormat="true" ht="13.9" hidden="false" customHeight="true" outlineLevel="0" collapsed="false">
      <c r="A176" s="49" t="s">
        <v>108</v>
      </c>
      <c r="B176" s="63" t="s">
        <v>109</v>
      </c>
      <c r="C176" s="63"/>
      <c r="D176" s="63"/>
      <c r="E176" s="63"/>
      <c r="F176" s="151" t="n">
        <f aca="false">F154</f>
        <v>21.3562</v>
      </c>
      <c r="G176" s="152" t="n">
        <f aca="false">G154</f>
        <v>223.865223071511</v>
      </c>
      <c r="H176" s="4"/>
      <c r="I176" s="5"/>
      <c r="J176" s="5"/>
      <c r="K176" s="5"/>
    </row>
    <row r="177" s="1" customFormat="true" ht="13.9" hidden="false" customHeight="true" outlineLevel="0" collapsed="false">
      <c r="A177" s="89" t="s">
        <v>119</v>
      </c>
      <c r="B177" s="63" t="s">
        <v>120</v>
      </c>
      <c r="C177" s="63"/>
      <c r="D177" s="63"/>
      <c r="E177" s="63"/>
      <c r="F177" s="136" t="n">
        <f aca="false">F164</f>
        <v>15</v>
      </c>
      <c r="G177" s="153" t="n">
        <f aca="false">G165</f>
        <v>257.296413088931</v>
      </c>
      <c r="H177" s="4"/>
      <c r="I177" s="5"/>
      <c r="J177" s="5"/>
      <c r="K177" s="5"/>
    </row>
    <row r="178" s="1" customFormat="true" ht="14.25" hidden="false" customHeight="true" outlineLevel="0" collapsed="false">
      <c r="A178" s="113"/>
      <c r="B178" s="87" t="s">
        <v>100</v>
      </c>
      <c r="C178" s="87"/>
      <c r="D178" s="87"/>
      <c r="E178" s="87"/>
      <c r="F178" s="154"/>
      <c r="G178" s="116" t="n">
        <f aca="false">SUM(G176:G177)</f>
        <v>481.161636160442</v>
      </c>
      <c r="H178" s="4"/>
      <c r="I178" s="5"/>
      <c r="J178" s="5"/>
      <c r="K178" s="5"/>
    </row>
    <row r="179" s="1" customFormat="true" ht="15.75" hidden="false" customHeight="true" outlineLevel="0" collapsed="false">
      <c r="A179" s="5"/>
      <c r="B179" s="5"/>
      <c r="C179" s="5"/>
      <c r="D179" s="5"/>
      <c r="E179" s="5"/>
      <c r="F179" s="5"/>
      <c r="G179" s="5"/>
      <c r="H179" s="4"/>
      <c r="I179" s="5"/>
      <c r="J179" s="5"/>
      <c r="K179" s="5"/>
    </row>
    <row r="180" s="1" customFormat="true" ht="14.25" hidden="false" customHeight="false" outlineLevel="0" collapsed="false">
      <c r="A180" s="58" t="s">
        <v>131</v>
      </c>
      <c r="B180" s="58"/>
      <c r="C180" s="58"/>
      <c r="D180" s="58"/>
      <c r="E180" s="58"/>
      <c r="F180" s="58"/>
      <c r="G180" s="58"/>
      <c r="H180" s="4"/>
      <c r="I180" s="5"/>
      <c r="J180" s="5"/>
      <c r="K180" s="5"/>
    </row>
    <row r="181" s="1" customFormat="true" ht="13.9" hidden="false" customHeight="true" outlineLevel="0" collapsed="false">
      <c r="A181" s="5"/>
      <c r="B181" s="5"/>
      <c r="C181" s="5"/>
      <c r="D181" s="5"/>
      <c r="E181" s="5"/>
      <c r="F181" s="5"/>
      <c r="G181" s="5"/>
      <c r="H181" s="4"/>
      <c r="I181" s="5"/>
      <c r="J181" s="5"/>
      <c r="K181" s="5"/>
    </row>
    <row r="182" s="1" customFormat="true" ht="13.9" hidden="false" customHeight="true" outlineLevel="0" collapsed="false">
      <c r="A182" s="21" t="n">
        <v>5</v>
      </c>
      <c r="B182" s="21" t="s">
        <v>132</v>
      </c>
      <c r="C182" s="21"/>
      <c r="D182" s="21"/>
      <c r="E182" s="21"/>
      <c r="F182" s="21" t="s">
        <v>40</v>
      </c>
      <c r="G182" s="21"/>
      <c r="H182" s="4"/>
      <c r="I182" s="5"/>
      <c r="J182" s="5"/>
      <c r="K182" s="5"/>
    </row>
    <row r="183" s="1" customFormat="true" ht="13.9" hidden="false" customHeight="true" outlineLevel="0" collapsed="false">
      <c r="A183" s="14" t="s">
        <v>6</v>
      </c>
      <c r="B183" s="132" t="s">
        <v>133</v>
      </c>
      <c r="C183" s="132"/>
      <c r="D183" s="132"/>
      <c r="E183" s="132"/>
      <c r="F183" s="155" t="n">
        <v>59.04</v>
      </c>
      <c r="G183" s="155"/>
      <c r="H183" s="4"/>
      <c r="I183" s="5"/>
      <c r="J183" s="5"/>
      <c r="K183" s="5"/>
    </row>
    <row r="184" s="1" customFormat="true" ht="13.9" hidden="false" customHeight="true" outlineLevel="0" collapsed="false">
      <c r="A184" s="14" t="s">
        <v>9</v>
      </c>
      <c r="B184" s="132" t="s">
        <v>134</v>
      </c>
      <c r="C184" s="132"/>
      <c r="D184" s="132"/>
      <c r="E184" s="132"/>
      <c r="F184" s="155" t="n">
        <v>20.32</v>
      </c>
      <c r="G184" s="155"/>
      <c r="H184" s="4"/>
      <c r="I184" s="5"/>
      <c r="J184" s="5"/>
      <c r="K184" s="5"/>
    </row>
    <row r="185" s="1" customFormat="true" ht="13.9" hidden="false" customHeight="true" outlineLevel="0" collapsed="false">
      <c r="A185" s="14" t="s">
        <v>12</v>
      </c>
      <c r="B185" s="132" t="s">
        <v>135</v>
      </c>
      <c r="C185" s="132"/>
      <c r="D185" s="132"/>
      <c r="E185" s="132"/>
      <c r="F185" s="155" t="n">
        <v>3.83</v>
      </c>
      <c r="G185" s="155"/>
      <c r="H185" s="4"/>
      <c r="I185" s="5"/>
      <c r="J185" s="5"/>
      <c r="K185" s="5"/>
    </row>
    <row r="186" s="1" customFormat="true" ht="13.9" hidden="false" customHeight="true" outlineLevel="0" collapsed="false">
      <c r="A186" s="14" t="s">
        <v>15</v>
      </c>
      <c r="B186" s="132" t="s">
        <v>185</v>
      </c>
      <c r="C186" s="132"/>
      <c r="D186" s="132"/>
      <c r="E186" s="132"/>
      <c r="F186" s="201"/>
      <c r="G186" s="201"/>
      <c r="H186" s="4"/>
      <c r="I186" s="5"/>
      <c r="J186" s="5"/>
      <c r="K186" s="5"/>
    </row>
    <row r="187" s="1" customFormat="true" ht="14.25" hidden="false" customHeight="true" outlineLevel="0" collapsed="false">
      <c r="A187" s="156"/>
      <c r="B187" s="21" t="s">
        <v>43</v>
      </c>
      <c r="C187" s="21"/>
      <c r="D187" s="21"/>
      <c r="E187" s="21"/>
      <c r="F187" s="157" t="n">
        <f aca="false">SUM(F183:F186)</f>
        <v>83.19</v>
      </c>
      <c r="G187" s="157"/>
      <c r="H187" s="4"/>
      <c r="I187" s="5"/>
      <c r="J187" s="5"/>
      <c r="K187" s="5"/>
    </row>
    <row r="188" s="1" customFormat="true" ht="13.9" hidden="false" customHeight="true" outlineLevel="0" collapsed="false">
      <c r="A188" s="5"/>
      <c r="B188" s="5"/>
      <c r="C188" s="5"/>
      <c r="D188" s="5"/>
      <c r="E188" s="5"/>
      <c r="F188" s="5"/>
      <c r="G188" s="5"/>
      <c r="H188" s="4"/>
      <c r="I188" s="5"/>
      <c r="J188" s="5"/>
      <c r="K188" s="5"/>
    </row>
    <row r="189" s="1" customFormat="true" ht="14.25" hidden="false" customHeight="true" outlineLevel="0" collapsed="false">
      <c r="A189" s="83" t="s">
        <v>137</v>
      </c>
      <c r="B189" s="83"/>
      <c r="C189" s="83"/>
      <c r="D189" s="83"/>
      <c r="E189" s="83"/>
      <c r="F189" s="83"/>
      <c r="G189" s="83"/>
      <c r="H189" s="4"/>
      <c r="I189" s="5"/>
      <c r="J189" s="5"/>
      <c r="K189" s="5"/>
    </row>
    <row r="190" s="1" customFormat="true" ht="15.75" hidden="false" customHeight="true" outlineLevel="0" collapsed="false">
      <c r="A190" s="42"/>
      <c r="B190" s="5"/>
      <c r="C190" s="5"/>
      <c r="D190" s="5"/>
      <c r="E190" s="5"/>
      <c r="F190" s="5"/>
      <c r="G190" s="5"/>
      <c r="H190" s="4"/>
      <c r="I190" s="5"/>
      <c r="J190" s="5"/>
      <c r="K190" s="5"/>
    </row>
    <row r="191" s="1" customFormat="true" ht="14.25" hidden="false" customHeight="false" outlineLevel="0" collapsed="false">
      <c r="A191" s="158" t="s">
        <v>138</v>
      </c>
      <c r="B191" s="158"/>
      <c r="C191" s="158"/>
      <c r="D191" s="158"/>
      <c r="E191" s="158"/>
      <c r="F191" s="158"/>
      <c r="G191" s="158"/>
      <c r="H191" s="4"/>
      <c r="I191" s="5"/>
      <c r="J191" s="5"/>
      <c r="K191" s="5"/>
    </row>
    <row r="192" s="1" customFormat="true" ht="25.5" hidden="false" customHeight="true" outlineLevel="0" collapsed="false">
      <c r="A192" s="159"/>
      <c r="B192" s="159"/>
      <c r="C192" s="159"/>
      <c r="D192" s="159"/>
      <c r="E192" s="159"/>
      <c r="F192" s="159"/>
      <c r="G192" s="159"/>
      <c r="H192" s="4"/>
      <c r="I192" s="5"/>
      <c r="J192" s="5"/>
      <c r="K192" s="5"/>
    </row>
    <row r="193" s="1" customFormat="true" ht="23.25" hidden="false" customHeight="true" outlineLevel="0" collapsed="false">
      <c r="A193" s="72" t="s">
        <v>139</v>
      </c>
      <c r="B193" s="72"/>
      <c r="C193" s="72"/>
      <c r="D193" s="72"/>
      <c r="E193" s="72"/>
      <c r="F193" s="72"/>
      <c r="G193" s="160" t="n">
        <f aca="false">F49+F120+G130+G178+F187</f>
        <v>4338.03236146476</v>
      </c>
      <c r="H193" s="4"/>
      <c r="I193" s="5"/>
      <c r="J193" s="5"/>
      <c r="K193" s="5"/>
    </row>
    <row r="194" s="1" customFormat="true" ht="13.9" hidden="false" customHeight="true" outlineLevel="0" collapsed="false">
      <c r="A194" s="5"/>
      <c r="B194" s="11"/>
      <c r="C194" s="11"/>
      <c r="D194" s="11"/>
      <c r="E194" s="11"/>
      <c r="F194" s="11"/>
      <c r="G194" s="162" t="n">
        <f aca="false">G193+G196</f>
        <v>4598.31430315265</v>
      </c>
      <c r="H194" s="4"/>
      <c r="I194" s="5"/>
      <c r="J194" s="5"/>
      <c r="K194" s="5"/>
    </row>
    <row r="195" s="1" customFormat="true" ht="13.9" hidden="false" customHeight="true" outlineLevel="0" collapsed="false">
      <c r="A195" s="55" t="n">
        <v>6</v>
      </c>
      <c r="B195" s="163" t="s">
        <v>140</v>
      </c>
      <c r="C195" s="163"/>
      <c r="D195" s="163"/>
      <c r="E195" s="163"/>
      <c r="F195" s="163" t="s">
        <v>50</v>
      </c>
      <c r="G195" s="164" t="s">
        <v>40</v>
      </c>
      <c r="H195" s="4"/>
      <c r="I195" s="5"/>
      <c r="J195" s="5"/>
      <c r="K195" s="5"/>
    </row>
    <row r="196" s="1" customFormat="true" ht="13.9" hidden="false" customHeight="true" outlineLevel="0" collapsed="false">
      <c r="A196" s="166" t="s">
        <v>6</v>
      </c>
      <c r="B196" s="167" t="s">
        <v>141</v>
      </c>
      <c r="C196" s="167"/>
      <c r="D196" s="167"/>
      <c r="E196" s="167"/>
      <c r="F196" s="168" t="n">
        <v>0.06</v>
      </c>
      <c r="G196" s="169" t="n">
        <f aca="false">G193*F196</f>
        <v>260.281941687886</v>
      </c>
      <c r="H196" s="161"/>
      <c r="I196" s="5"/>
      <c r="J196" s="5"/>
      <c r="K196" s="5"/>
    </row>
    <row r="197" s="1" customFormat="true" ht="13.9" hidden="false" customHeight="true" outlineLevel="0" collapsed="false">
      <c r="A197" s="171" t="s">
        <v>9</v>
      </c>
      <c r="B197" s="36" t="s">
        <v>142</v>
      </c>
      <c r="C197" s="36"/>
      <c r="D197" s="36"/>
      <c r="E197" s="36"/>
      <c r="F197" s="172" t="n">
        <v>0.0802988</v>
      </c>
      <c r="G197" s="173" t="n">
        <f aca="false">((G193+G196)*F197)</f>
        <v>369.239120565994</v>
      </c>
      <c r="H197" s="4"/>
      <c r="I197" s="4"/>
      <c r="J197" s="5"/>
      <c r="K197" s="5"/>
    </row>
    <row r="198" s="1" customFormat="true" ht="13.9" hidden="false" customHeight="true" outlineLevel="0" collapsed="false">
      <c r="A198" s="171" t="s">
        <v>12</v>
      </c>
      <c r="B198" s="36" t="s">
        <v>143</v>
      </c>
      <c r="C198" s="36"/>
      <c r="D198" s="36"/>
      <c r="E198" s="36"/>
      <c r="F198" s="172"/>
      <c r="G198" s="173"/>
      <c r="H198" s="4"/>
      <c r="I198" s="5"/>
      <c r="J198" s="5"/>
      <c r="K198" s="5"/>
    </row>
    <row r="199" s="1" customFormat="true" ht="13.9" hidden="false" customHeight="true" outlineLevel="0" collapsed="false">
      <c r="A199" s="171"/>
      <c r="B199" s="36" t="s">
        <v>144</v>
      </c>
      <c r="C199" s="36"/>
      <c r="D199" s="36"/>
      <c r="E199" s="36"/>
      <c r="F199" s="172" t="n">
        <v>0.03</v>
      </c>
      <c r="G199" s="173" t="n">
        <f aca="false">((G193+G196+G197)/0.9135)*F199</f>
        <v>163.138043471877</v>
      </c>
      <c r="H199" s="4"/>
      <c r="I199" s="5"/>
      <c r="J199" s="5"/>
      <c r="K199" s="5"/>
    </row>
    <row r="200" s="1" customFormat="true" ht="13.9" hidden="false" customHeight="true" outlineLevel="0" collapsed="false">
      <c r="A200" s="171"/>
      <c r="B200" s="36" t="s">
        <v>145</v>
      </c>
      <c r="C200" s="36"/>
      <c r="D200" s="36"/>
      <c r="E200" s="36"/>
      <c r="F200" s="172" t="n">
        <v>0.0065</v>
      </c>
      <c r="G200" s="173" t="n">
        <f aca="false">((G193+G196+G197)/0.9135)*F200</f>
        <v>35.3465760855733</v>
      </c>
      <c r="H200" s="4"/>
      <c r="I200" s="5"/>
      <c r="J200" s="106"/>
      <c r="K200" s="5"/>
    </row>
    <row r="201" s="1" customFormat="true" ht="13.9" hidden="false" customHeight="true" outlineLevel="0" collapsed="false">
      <c r="A201" s="171"/>
      <c r="B201" s="36" t="s">
        <v>146</v>
      </c>
      <c r="C201" s="36"/>
      <c r="D201" s="36"/>
      <c r="E201" s="36"/>
      <c r="F201" s="172" t="n">
        <v>0.05</v>
      </c>
      <c r="G201" s="173" t="n">
        <f aca="false">((G193+G196+G197)/0.9135)*F201</f>
        <v>271.896739119794</v>
      </c>
      <c r="H201" s="4"/>
      <c r="I201" s="5"/>
      <c r="J201" s="106"/>
      <c r="K201" s="5"/>
    </row>
    <row r="202" s="1" customFormat="true" ht="14.25" hidden="false" customHeight="true" outlineLevel="0" collapsed="false">
      <c r="A202" s="175"/>
      <c r="B202" s="176" t="s">
        <v>43</v>
      </c>
      <c r="C202" s="176"/>
      <c r="D202" s="176"/>
      <c r="E202" s="176"/>
      <c r="F202" s="177" t="n">
        <f aca="false">SUM(F196:F201)</f>
        <v>0.2267988</v>
      </c>
      <c r="G202" s="56" t="n">
        <f aca="false">SUM(G196:G201)</f>
        <v>1099.90242093112</v>
      </c>
      <c r="H202" s="4"/>
      <c r="I202" s="5"/>
      <c r="J202" s="5"/>
      <c r="K202" s="5"/>
    </row>
    <row r="203" s="1" customFormat="true" ht="14.25" hidden="false" customHeight="false" outlineLevel="0" collapsed="false">
      <c r="A203" s="5"/>
      <c r="B203" s="5"/>
      <c r="C203" s="5"/>
      <c r="D203" s="5"/>
      <c r="E203" s="5"/>
      <c r="F203" s="5"/>
      <c r="G203" s="5"/>
      <c r="H203" s="4"/>
      <c r="I203" s="5"/>
      <c r="J203" s="5"/>
      <c r="K203" s="5"/>
    </row>
    <row r="204" s="1" customFormat="true" ht="15.75" hidden="false" customHeight="true" outlineLevel="0" collapsed="false">
      <c r="A204" s="31" t="s">
        <v>147</v>
      </c>
      <c r="B204" s="31"/>
      <c r="C204" s="31"/>
      <c r="D204" s="31"/>
      <c r="E204" s="31"/>
      <c r="F204" s="31"/>
      <c r="G204" s="31"/>
      <c r="H204" s="4"/>
      <c r="I204" s="5"/>
      <c r="J204" s="5"/>
      <c r="K204" s="5"/>
    </row>
    <row r="205" s="1" customFormat="true" ht="14.25" hidden="false" customHeight="false" outlineLevel="0" collapsed="false">
      <c r="A205" s="31" t="s">
        <v>148</v>
      </c>
      <c r="B205" s="31"/>
      <c r="C205" s="31"/>
      <c r="D205" s="31"/>
      <c r="E205" s="31"/>
      <c r="F205" s="31"/>
      <c r="G205" s="31"/>
      <c r="H205" s="4"/>
      <c r="I205" s="5"/>
      <c r="J205" s="5"/>
      <c r="K205" s="5"/>
    </row>
    <row r="206" s="1" customFormat="true" ht="63.75" hidden="false" customHeight="true" outlineLevel="0" collapsed="false">
      <c r="A206" s="99" t="s">
        <v>149</v>
      </c>
      <c r="B206" s="99"/>
      <c r="C206" s="99"/>
      <c r="D206" s="99"/>
      <c r="E206" s="99"/>
      <c r="F206" s="99"/>
      <c r="G206" s="99"/>
      <c r="H206" s="4"/>
      <c r="I206" s="5"/>
      <c r="J206" s="5"/>
      <c r="K206" s="5"/>
    </row>
    <row r="207" s="1" customFormat="true" ht="56.25" hidden="false" customHeight="true" outlineLevel="0" collapsed="false">
      <c r="A207" s="57" t="s">
        <v>150</v>
      </c>
      <c r="B207" s="57"/>
      <c r="C207" s="57"/>
      <c r="D207" s="57"/>
      <c r="E207" s="57"/>
      <c r="F207" s="57"/>
      <c r="G207" s="57"/>
      <c r="H207" s="4"/>
      <c r="I207" s="5"/>
      <c r="J207" s="5"/>
      <c r="K207" s="5"/>
    </row>
    <row r="208" s="1" customFormat="true" ht="13.9" hidden="false" customHeight="true" outlineLevel="0" collapsed="false">
      <c r="A208" s="159"/>
      <c r="B208" s="11"/>
      <c r="C208" s="11"/>
      <c r="D208" s="11"/>
      <c r="E208" s="11"/>
      <c r="F208" s="11"/>
      <c r="G208" s="11"/>
      <c r="H208" s="4"/>
      <c r="I208" s="5"/>
      <c r="J208" s="5"/>
      <c r="K208" s="5"/>
    </row>
    <row r="209" s="1" customFormat="true" ht="14.25" hidden="false" customHeight="true" outlineLevel="0" collapsed="false">
      <c r="A209" s="27" t="s">
        <v>151</v>
      </c>
      <c r="B209" s="27"/>
      <c r="C209" s="27"/>
      <c r="D209" s="27"/>
      <c r="E209" s="27"/>
      <c r="F209" s="27"/>
      <c r="G209" s="27"/>
      <c r="H209" s="4"/>
      <c r="I209" s="5"/>
      <c r="J209" s="5"/>
      <c r="K209" s="5"/>
    </row>
    <row r="210" s="1" customFormat="true" ht="25.35" hidden="false" customHeight="true" outlineLevel="0" collapsed="false">
      <c r="A210" s="33"/>
      <c r="B210" s="33"/>
      <c r="C210" s="33"/>
      <c r="D210" s="33"/>
      <c r="E210" s="33"/>
      <c r="F210" s="33"/>
      <c r="G210" s="33"/>
      <c r="H210" s="4"/>
      <c r="I210" s="5"/>
      <c r="J210" s="5"/>
      <c r="K210" s="5"/>
    </row>
    <row r="211" s="1" customFormat="true" ht="25.5" hidden="false" customHeight="true" outlineLevel="0" collapsed="false">
      <c r="A211" s="179"/>
      <c r="B211" s="101" t="s">
        <v>152</v>
      </c>
      <c r="C211" s="101"/>
      <c r="D211" s="101"/>
      <c r="E211" s="101"/>
      <c r="F211" s="101" t="s">
        <v>153</v>
      </c>
      <c r="G211" s="101"/>
      <c r="H211" s="4"/>
      <c r="I211" s="5"/>
      <c r="J211" s="5"/>
      <c r="K211" s="5"/>
    </row>
    <row r="212" s="1" customFormat="true" ht="13.5" hidden="false" customHeight="true" outlineLevel="0" collapsed="false">
      <c r="A212" s="35" t="s">
        <v>6</v>
      </c>
      <c r="B212" s="36" t="s">
        <v>154</v>
      </c>
      <c r="C212" s="36"/>
      <c r="D212" s="36"/>
      <c r="E212" s="36"/>
      <c r="F212" s="180" t="n">
        <f aca="false">F49</f>
        <v>1953.4216</v>
      </c>
      <c r="G212" s="180"/>
      <c r="H212" s="4"/>
      <c r="I212" s="5"/>
      <c r="J212" s="5"/>
      <c r="K212" s="5"/>
    </row>
    <row r="213" s="1" customFormat="true" ht="13.9" hidden="false" customHeight="true" outlineLevel="0" collapsed="false">
      <c r="A213" s="35" t="s">
        <v>9</v>
      </c>
      <c r="B213" s="36" t="s">
        <v>155</v>
      </c>
      <c r="C213" s="36"/>
      <c r="D213" s="36"/>
      <c r="E213" s="36"/>
      <c r="F213" s="180" t="n">
        <f aca="false">F120</f>
        <v>1681.4192944</v>
      </c>
      <c r="G213" s="180"/>
      <c r="H213" s="4"/>
      <c r="I213" s="5"/>
      <c r="J213" s="5"/>
      <c r="K213" s="5"/>
    </row>
    <row r="214" s="1" customFormat="true" ht="13.9" hidden="false" customHeight="true" outlineLevel="0" collapsed="false">
      <c r="A214" s="35" t="s">
        <v>12</v>
      </c>
      <c r="B214" s="36" t="s">
        <v>156</v>
      </c>
      <c r="C214" s="36"/>
      <c r="D214" s="36"/>
      <c r="E214" s="36"/>
      <c r="F214" s="180" t="n">
        <f aca="false">G130</f>
        <v>138.83983090432</v>
      </c>
      <c r="G214" s="180"/>
      <c r="H214" s="4"/>
      <c r="I214" s="5"/>
      <c r="J214" s="5"/>
      <c r="K214" s="5"/>
    </row>
    <row r="215" s="1" customFormat="true" ht="13.9" hidden="false" customHeight="true" outlineLevel="0" collapsed="false">
      <c r="A215" s="35" t="s">
        <v>15</v>
      </c>
      <c r="B215" s="36" t="s">
        <v>157</v>
      </c>
      <c r="C215" s="36"/>
      <c r="D215" s="36"/>
      <c r="E215" s="36"/>
      <c r="F215" s="180" t="n">
        <f aca="false">G178</f>
        <v>481.161636160442</v>
      </c>
      <c r="G215" s="180"/>
      <c r="H215" s="4"/>
      <c r="I215" s="5"/>
      <c r="J215" s="5"/>
      <c r="K215" s="5"/>
    </row>
    <row r="216" s="1" customFormat="true" ht="13.9" hidden="false" customHeight="true" outlineLevel="0" collapsed="false">
      <c r="A216" s="35" t="s">
        <v>66</v>
      </c>
      <c r="B216" s="36" t="s">
        <v>158</v>
      </c>
      <c r="C216" s="36"/>
      <c r="D216" s="36"/>
      <c r="E216" s="36"/>
      <c r="F216" s="180" t="n">
        <f aca="false">F187</f>
        <v>83.19</v>
      </c>
      <c r="G216" s="180"/>
      <c r="H216" s="4"/>
      <c r="I216" s="5"/>
      <c r="J216" s="5"/>
      <c r="K216" s="5"/>
    </row>
    <row r="217" s="1" customFormat="true" ht="13.9" hidden="false" customHeight="true" outlineLevel="0" collapsed="false">
      <c r="A217" s="35" t="s">
        <v>159</v>
      </c>
      <c r="B217" s="35"/>
      <c r="C217" s="35"/>
      <c r="D217" s="35"/>
      <c r="E217" s="35"/>
      <c r="F217" s="127" t="n">
        <f aca="false">F212+F213+F214+F215+F216</f>
        <v>4338.03236146476</v>
      </c>
      <c r="G217" s="127"/>
      <c r="H217" s="4"/>
      <c r="I217" s="5"/>
      <c r="J217" s="5"/>
      <c r="K217" s="5"/>
    </row>
    <row r="218" s="1" customFormat="true" ht="13.9" hidden="false" customHeight="true" outlineLevel="0" collapsed="false">
      <c r="A218" s="35" t="s">
        <v>68</v>
      </c>
      <c r="B218" s="36" t="s">
        <v>160</v>
      </c>
      <c r="C218" s="36"/>
      <c r="D218" s="36"/>
      <c r="E218" s="36"/>
      <c r="F218" s="180" t="n">
        <f aca="false">G202</f>
        <v>1099.90242093112</v>
      </c>
      <c r="G218" s="180"/>
      <c r="H218" s="4"/>
      <c r="I218" s="5"/>
      <c r="J218" s="5"/>
      <c r="K218" s="5"/>
    </row>
    <row r="219" s="1" customFormat="true" ht="14.25" hidden="false" customHeight="true" outlineLevel="0" collapsed="false">
      <c r="A219" s="22" t="s">
        <v>161</v>
      </c>
      <c r="B219" s="22"/>
      <c r="C219" s="22"/>
      <c r="D219" s="22"/>
      <c r="E219" s="22"/>
      <c r="F219" s="182" t="n">
        <f aca="false">F217+F218</f>
        <v>5437.93478239589</v>
      </c>
      <c r="G219" s="182"/>
      <c r="H219" s="4"/>
      <c r="I219" s="5"/>
      <c r="J219" s="5"/>
      <c r="K219" s="5"/>
    </row>
    <row r="220" s="1" customFormat="true" ht="13.9" hidden="false" customHeight="true" outlineLevel="0" collapsed="false">
      <c r="A220" s="183"/>
      <c r="B220" s="183"/>
      <c r="C220" s="183"/>
      <c r="D220" s="183"/>
      <c r="E220" s="183"/>
      <c r="F220" s="183"/>
      <c r="G220" s="183"/>
      <c r="H220" s="4"/>
      <c r="I220" s="5"/>
      <c r="J220" s="5"/>
      <c r="K220" s="5"/>
    </row>
    <row r="221" s="1" customFormat="true" ht="14.25" hidden="false" customHeight="true" outlineLevel="0" collapsed="false">
      <c r="A221" s="27" t="s">
        <v>162</v>
      </c>
      <c r="B221" s="27"/>
      <c r="C221" s="27"/>
      <c r="D221" s="27"/>
      <c r="E221" s="27"/>
      <c r="F221" s="27"/>
      <c r="G221" s="27"/>
      <c r="H221" s="4"/>
      <c r="I221" s="5"/>
      <c r="J221" s="5"/>
      <c r="K221" s="5"/>
    </row>
    <row r="222" s="1" customFormat="true" ht="22.5" hidden="false" customHeight="true" outlineLevel="0" collapsed="false">
      <c r="A222" s="5"/>
      <c r="B222" s="5"/>
      <c r="C222" s="5"/>
      <c r="D222" s="5"/>
      <c r="E222" s="5"/>
      <c r="F222" s="5"/>
      <c r="G222" s="5"/>
      <c r="H222" s="4"/>
      <c r="I222" s="5"/>
      <c r="J222" s="5"/>
      <c r="K222" s="5"/>
    </row>
    <row r="223" s="1" customFormat="true" ht="38.25" hidden="false" customHeight="true" outlineLevel="0" collapsed="false">
      <c r="A223" s="21" t="s">
        <v>163</v>
      </c>
      <c r="B223" s="21"/>
      <c r="C223" s="21" t="s">
        <v>164</v>
      </c>
      <c r="D223" s="21" t="s">
        <v>165</v>
      </c>
      <c r="E223" s="21" t="s">
        <v>166</v>
      </c>
      <c r="F223" s="21" t="s">
        <v>167</v>
      </c>
      <c r="G223" s="21" t="s">
        <v>168</v>
      </c>
      <c r="H223" s="4"/>
      <c r="I223" s="5"/>
      <c r="J223" s="5"/>
      <c r="K223" s="5"/>
    </row>
    <row r="224" s="1" customFormat="true" ht="47.25" hidden="false" customHeight="true" outlineLevel="0" collapsed="false">
      <c r="A224" s="14" t="s">
        <v>169</v>
      </c>
      <c r="B224" s="184" t="str">
        <f aca="false">F34</f>
        <v>Posto 12X36 h NOTURNO NÃO MOTORIZADO</v>
      </c>
      <c r="C224" s="185" t="n">
        <f aca="false">F219</f>
        <v>5437.93478239589</v>
      </c>
      <c r="D224" s="14" t="n">
        <v>2</v>
      </c>
      <c r="E224" s="185" t="n">
        <f aca="false">C224*D224</f>
        <v>10875.8695647918</v>
      </c>
      <c r="F224" s="186" t="n">
        <v>2</v>
      </c>
      <c r="G224" s="185" t="n">
        <f aca="false">E224*F224</f>
        <v>21751.7391295835</v>
      </c>
      <c r="H224" s="4"/>
      <c r="I224" s="5"/>
      <c r="J224" s="5"/>
      <c r="K224" s="5"/>
    </row>
    <row r="225" s="1" customFormat="true" ht="14.25" hidden="false" customHeight="true" outlineLevel="0" collapsed="false">
      <c r="A225" s="21" t="s">
        <v>170</v>
      </c>
      <c r="B225" s="21"/>
      <c r="C225" s="21"/>
      <c r="D225" s="21"/>
      <c r="E225" s="21"/>
      <c r="F225" s="21"/>
      <c r="G225" s="187" t="n">
        <f aca="false">G224</f>
        <v>21751.7391295835</v>
      </c>
      <c r="H225" s="4"/>
      <c r="I225" s="5"/>
      <c r="J225" s="5"/>
      <c r="K225" s="5"/>
    </row>
    <row r="226" s="1" customFormat="true" ht="15.75" hidden="false" customHeight="true" outlineLevel="0" collapsed="false">
      <c r="A226" s="5"/>
      <c r="B226" s="5"/>
      <c r="C226" s="5"/>
      <c r="D226" s="5"/>
      <c r="E226" s="5"/>
      <c r="F226" s="5"/>
      <c r="G226" s="5"/>
      <c r="H226" s="4"/>
      <c r="I226" s="5"/>
      <c r="J226" s="5"/>
      <c r="K226" s="5"/>
    </row>
    <row r="227" s="1" customFormat="true" ht="14.25" hidden="false" customHeight="false" outlineLevel="0" collapsed="false">
      <c r="A227" s="58" t="s">
        <v>171</v>
      </c>
      <c r="B227" s="58"/>
      <c r="C227" s="58"/>
      <c r="D227" s="58"/>
      <c r="E227" s="58"/>
      <c r="F227" s="58"/>
      <c r="G227" s="58"/>
      <c r="H227" s="4"/>
      <c r="I227" s="5"/>
      <c r="J227" s="5"/>
      <c r="K227" s="5"/>
    </row>
    <row r="228" s="1" customFormat="true" ht="14.1" hidden="false" customHeight="true" outlineLevel="0" collapsed="false">
      <c r="A228" s="5"/>
      <c r="B228" s="5"/>
      <c r="C228" s="5"/>
      <c r="D228" s="5"/>
      <c r="E228" s="5"/>
      <c r="F228" s="5"/>
      <c r="G228" s="5"/>
      <c r="H228" s="4"/>
      <c r="I228" s="5"/>
      <c r="J228" s="5"/>
      <c r="K228" s="5"/>
    </row>
    <row r="229" s="1" customFormat="true" ht="14.1" hidden="false" customHeight="true" outlineLevel="0" collapsed="false">
      <c r="A229" s="156"/>
      <c r="B229" s="21" t="s">
        <v>172</v>
      </c>
      <c r="C229" s="21"/>
      <c r="D229" s="21"/>
      <c r="E229" s="21"/>
      <c r="F229" s="21"/>
      <c r="G229" s="21"/>
      <c r="H229" s="4"/>
      <c r="I229" s="5"/>
      <c r="J229" s="5"/>
      <c r="K229" s="5"/>
    </row>
    <row r="230" s="1" customFormat="true" ht="14.25" hidden="false" customHeight="true" outlineLevel="0" collapsed="false">
      <c r="A230" s="156"/>
      <c r="B230" s="188" t="s">
        <v>173</v>
      </c>
      <c r="C230" s="188"/>
      <c r="D230" s="188"/>
      <c r="E230" s="188"/>
      <c r="F230" s="21" t="s">
        <v>174</v>
      </c>
      <c r="G230" s="21"/>
      <c r="H230" s="4"/>
      <c r="I230" s="5"/>
      <c r="J230" s="5"/>
      <c r="K230" s="5"/>
    </row>
    <row r="231" s="1" customFormat="true" ht="14.25" hidden="false" customHeight="true" outlineLevel="0" collapsed="false">
      <c r="A231" s="62" t="s">
        <v>6</v>
      </c>
      <c r="B231" s="189" t="s">
        <v>175</v>
      </c>
      <c r="C231" s="189"/>
      <c r="D231" s="189"/>
      <c r="E231" s="189"/>
      <c r="F231" s="190" t="n">
        <f aca="false">E224</f>
        <v>10875.8695647918</v>
      </c>
      <c r="G231" s="190"/>
      <c r="H231" s="4"/>
      <c r="I231" s="5"/>
      <c r="J231" s="5"/>
      <c r="K231" s="5"/>
    </row>
    <row r="232" s="1" customFormat="true" ht="14.25" hidden="false" customHeight="true" outlineLevel="0" collapsed="false">
      <c r="A232" s="14" t="s">
        <v>9</v>
      </c>
      <c r="B232" s="189" t="s">
        <v>176</v>
      </c>
      <c r="C232" s="189"/>
      <c r="D232" s="189"/>
      <c r="E232" s="189"/>
      <c r="F232" s="190" t="n">
        <f aca="false">G225</f>
        <v>21751.7391295835</v>
      </c>
      <c r="G232" s="190"/>
      <c r="H232" s="4"/>
      <c r="I232" s="5"/>
      <c r="J232" s="5"/>
      <c r="K232" s="5"/>
    </row>
    <row r="233" s="1" customFormat="true" ht="18.75" hidden="false" customHeight="true" outlineLevel="0" collapsed="false">
      <c r="A233" s="14" t="s">
        <v>12</v>
      </c>
      <c r="B233" s="36" t="s">
        <v>177</v>
      </c>
      <c r="C233" s="36"/>
      <c r="D233" s="36"/>
      <c r="E233" s="36"/>
      <c r="F233" s="191" t="n">
        <f aca="false">F232*12</f>
        <v>261020.869555002</v>
      </c>
      <c r="G233" s="191"/>
      <c r="H233" s="4"/>
      <c r="I233" s="5"/>
      <c r="J233" s="5"/>
      <c r="K233" s="5"/>
    </row>
    <row r="234" s="1" customFormat="true" ht="14.25" hidden="false" customHeight="false" outlineLevel="0" collapsed="false">
      <c r="A234" s="5"/>
      <c r="B234" s="5"/>
      <c r="C234" s="5"/>
      <c r="D234" s="5"/>
      <c r="E234" s="5"/>
      <c r="F234" s="5"/>
      <c r="G234" s="5"/>
      <c r="H234" s="4"/>
      <c r="I234" s="5"/>
      <c r="J234" s="5"/>
      <c r="K234" s="5"/>
    </row>
    <row r="235" s="1" customFormat="true" ht="14.25" hidden="false" customHeight="false" outlineLevel="0" collapsed="false">
      <c r="A235" s="192" t="s">
        <v>178</v>
      </c>
      <c r="B235" s="192"/>
      <c r="C235" s="192"/>
      <c r="D235" s="192"/>
      <c r="E235" s="192"/>
      <c r="F235" s="192"/>
      <c r="G235" s="192"/>
      <c r="H235" s="4"/>
      <c r="I235" s="5"/>
      <c r="J235" s="5"/>
      <c r="K235" s="5"/>
    </row>
    <row r="237" s="1" customFormat="true" ht="91.15" hidden="false" customHeight="true" outlineLevel="0" collapsed="false">
      <c r="A237" s="202" t="s">
        <v>179</v>
      </c>
      <c r="B237" s="202"/>
      <c r="C237" s="202"/>
      <c r="D237" s="202"/>
      <c r="E237" s="202"/>
      <c r="F237" s="202"/>
      <c r="G237" s="202"/>
      <c r="H237" s="2"/>
    </row>
  </sheetData>
  <mergeCells count="219">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B47:D47"/>
    <mergeCell ref="F47:G47"/>
    <mergeCell ref="B48:D48"/>
    <mergeCell ref="F48:G48"/>
    <mergeCell ref="A49:E49"/>
    <mergeCell ref="F49:G49"/>
    <mergeCell ref="A50:G51"/>
    <mergeCell ref="A52:G52"/>
    <mergeCell ref="A54:G54"/>
    <mergeCell ref="A56:G56"/>
    <mergeCell ref="A57:G57"/>
    <mergeCell ref="B58:E58"/>
    <mergeCell ref="B59:E59"/>
    <mergeCell ref="B60:E60"/>
    <mergeCell ref="B61:E61"/>
    <mergeCell ref="A62:E62"/>
    <mergeCell ref="A63:G65"/>
    <mergeCell ref="A66:G67"/>
    <mergeCell ref="A68:G69"/>
    <mergeCell ref="A70:G72"/>
    <mergeCell ref="A73:F73"/>
    <mergeCell ref="B75:E75"/>
    <mergeCell ref="B76:E76"/>
    <mergeCell ref="B77:E77"/>
    <mergeCell ref="B78:E78"/>
    <mergeCell ref="B79:E79"/>
    <mergeCell ref="B80:E80"/>
    <mergeCell ref="B81:E81"/>
    <mergeCell ref="B82:E82"/>
    <mergeCell ref="B83:E83"/>
    <mergeCell ref="A84:E84"/>
    <mergeCell ref="A86:G87"/>
    <mergeCell ref="A88:G89"/>
    <mergeCell ref="A90:G90"/>
    <mergeCell ref="A91:G91"/>
    <mergeCell ref="A93:G93"/>
    <mergeCell ref="B95:E95"/>
    <mergeCell ref="F95:G95"/>
    <mergeCell ref="B96:E96"/>
    <mergeCell ref="F96:G96"/>
    <mergeCell ref="B97:E97"/>
    <mergeCell ref="F97:G97"/>
    <mergeCell ref="B98:E98"/>
    <mergeCell ref="F98:G98"/>
    <mergeCell ref="B99:E99"/>
    <mergeCell ref="F99:G99"/>
    <mergeCell ref="B100:E100"/>
    <mergeCell ref="F100:G100"/>
    <mergeCell ref="A101:E101"/>
    <mergeCell ref="F101:G101"/>
    <mergeCell ref="A103:G103"/>
    <mergeCell ref="A104:G104"/>
    <mergeCell ref="A105:G106"/>
    <mergeCell ref="A107:G107"/>
    <mergeCell ref="A108:G108"/>
    <mergeCell ref="B109:G109"/>
    <mergeCell ref="A110:G110"/>
    <mergeCell ref="A112:G112"/>
    <mergeCell ref="A114:G114"/>
    <mergeCell ref="B116:E116"/>
    <mergeCell ref="F116:G116"/>
    <mergeCell ref="B117:E117"/>
    <mergeCell ref="F117:G117"/>
    <mergeCell ref="B118:E118"/>
    <mergeCell ref="F118:G118"/>
    <mergeCell ref="B119:E119"/>
    <mergeCell ref="F119:G119"/>
    <mergeCell ref="A120:E120"/>
    <mergeCell ref="F120:G120"/>
    <mergeCell ref="A122:G122"/>
    <mergeCell ref="B124:F124"/>
    <mergeCell ref="B125:E125"/>
    <mergeCell ref="B126:E126"/>
    <mergeCell ref="B127:E127"/>
    <mergeCell ref="B128:E128"/>
    <mergeCell ref="B129:E129"/>
    <mergeCell ref="B130:E130"/>
    <mergeCell ref="A132:G135"/>
    <mergeCell ref="A136:G136"/>
    <mergeCell ref="A137:G137"/>
    <mergeCell ref="A139:G139"/>
    <mergeCell ref="A141:G141"/>
    <mergeCell ref="A143:F143"/>
    <mergeCell ref="A145:G145"/>
    <mergeCell ref="B147:E147"/>
    <mergeCell ref="B148:E148"/>
    <mergeCell ref="B149:E149"/>
    <mergeCell ref="B150:E150"/>
    <mergeCell ref="B151:E151"/>
    <mergeCell ref="B152:E152"/>
    <mergeCell ref="B153:E153"/>
    <mergeCell ref="B154:E154"/>
    <mergeCell ref="A156:G157"/>
    <mergeCell ref="A159:F159"/>
    <mergeCell ref="A161:G161"/>
    <mergeCell ref="B163:E163"/>
    <mergeCell ref="B164:E164"/>
    <mergeCell ref="A165:E165"/>
    <mergeCell ref="A166:G167"/>
    <mergeCell ref="A168:G168"/>
    <mergeCell ref="A169:G169"/>
    <mergeCell ref="A170:G170"/>
    <mergeCell ref="A171:G171"/>
    <mergeCell ref="A173:G173"/>
    <mergeCell ref="A174:G174"/>
    <mergeCell ref="B175:E175"/>
    <mergeCell ref="B176:E176"/>
    <mergeCell ref="B177:E177"/>
    <mergeCell ref="B178:E178"/>
    <mergeCell ref="A180:G180"/>
    <mergeCell ref="B182:E182"/>
    <mergeCell ref="F182:G182"/>
    <mergeCell ref="B183:E183"/>
    <mergeCell ref="F183:G183"/>
    <mergeCell ref="B184:E184"/>
    <mergeCell ref="F184:G184"/>
    <mergeCell ref="B185:E185"/>
    <mergeCell ref="F185:G185"/>
    <mergeCell ref="B186:E186"/>
    <mergeCell ref="F186:G186"/>
    <mergeCell ref="B187:E187"/>
    <mergeCell ref="F187:G187"/>
    <mergeCell ref="A189:G189"/>
    <mergeCell ref="A191:G191"/>
    <mergeCell ref="A193:F193"/>
    <mergeCell ref="B195:E195"/>
    <mergeCell ref="B196:E196"/>
    <mergeCell ref="B197:E197"/>
    <mergeCell ref="B198:E198"/>
    <mergeCell ref="B199:E199"/>
    <mergeCell ref="B200:E200"/>
    <mergeCell ref="B201:E201"/>
    <mergeCell ref="B202:E202"/>
    <mergeCell ref="A204:G204"/>
    <mergeCell ref="A205:G205"/>
    <mergeCell ref="A206:G206"/>
    <mergeCell ref="A207:G207"/>
    <mergeCell ref="A209:G209"/>
    <mergeCell ref="B211:E211"/>
    <mergeCell ref="F211:G211"/>
    <mergeCell ref="B212:E212"/>
    <mergeCell ref="F212:G212"/>
    <mergeCell ref="B213:E213"/>
    <mergeCell ref="F213:G213"/>
    <mergeCell ref="B214:E214"/>
    <mergeCell ref="F214:G214"/>
    <mergeCell ref="B215:E215"/>
    <mergeCell ref="F215:G215"/>
    <mergeCell ref="B216:E216"/>
    <mergeCell ref="F216:G216"/>
    <mergeCell ref="A217:E217"/>
    <mergeCell ref="F217:G217"/>
    <mergeCell ref="B218:E218"/>
    <mergeCell ref="F218:G218"/>
    <mergeCell ref="A219:E219"/>
    <mergeCell ref="F219:G219"/>
    <mergeCell ref="A221:G221"/>
    <mergeCell ref="A223:B223"/>
    <mergeCell ref="A225:F225"/>
    <mergeCell ref="A227:G227"/>
    <mergeCell ref="B229:G229"/>
    <mergeCell ref="B230:E230"/>
    <mergeCell ref="F230:G230"/>
    <mergeCell ref="B231:E231"/>
    <mergeCell ref="F231:G231"/>
    <mergeCell ref="B232:E232"/>
    <mergeCell ref="F232:G232"/>
    <mergeCell ref="B233:E233"/>
    <mergeCell ref="F233:G233"/>
    <mergeCell ref="A235:G235"/>
    <mergeCell ref="A237:G237"/>
  </mergeCells>
  <printOptions headings="false" gridLines="false" gridLinesSet="true" horizontalCentered="false" verticalCentered="false"/>
  <pageMargins left="0" right="0" top="0.138888888888889" bottom="0.138888888888889" header="0" footer="0"/>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101"/>
  <sheetViews>
    <sheetView showFormulas="false" showGridLines="true" showRowColHeaders="true" showZeros="true" rightToLeft="false" tabSelected="false" showOutlineSymbols="true" defaultGridColor="true" view="normal" topLeftCell="A2" colorId="64" zoomScale="100" zoomScaleNormal="100" zoomScalePageLayoutView="100" workbookViewId="0">
      <selection pane="topLeft" activeCell="H14" activeCellId="0" sqref="H14"/>
    </sheetView>
  </sheetViews>
  <sheetFormatPr defaultColWidth="8.9921875" defaultRowHeight="15" zeroHeight="false" outlineLevelRow="0" outlineLevelCol="0"/>
  <cols>
    <col collapsed="false" customWidth="true" hidden="false" outlineLevel="0" max="1" min="1" style="203" width="6.25"/>
    <col collapsed="false" customWidth="true" hidden="false" outlineLevel="0" max="2" min="2" style="203" width="33.51"/>
    <col collapsed="false" customWidth="true" hidden="false" outlineLevel="0" max="3" min="3" style="203" width="10.75"/>
    <col collapsed="false" customWidth="true" hidden="false" outlineLevel="0" max="4" min="4" style="203" width="8.39"/>
    <col collapsed="false" customWidth="true" hidden="false" outlineLevel="0" max="5" min="5" style="203" width="9.61"/>
    <col collapsed="false" customWidth="true" hidden="false" outlineLevel="0" max="6" min="6" style="203" width="9.38"/>
    <col collapsed="false" customWidth="false" hidden="false" outlineLevel="0" max="7" min="7" style="203" width="9"/>
    <col collapsed="false" customWidth="true" hidden="false" outlineLevel="0" max="8" min="8" style="203" width="9.26"/>
    <col collapsed="false" customWidth="true" hidden="false" outlineLevel="0" max="9" min="9" style="203" width="10.38"/>
    <col collapsed="false" customWidth="false" hidden="false" outlineLevel="0" max="1024" min="10" style="203" width="9"/>
  </cols>
  <sheetData>
    <row r="1" customFormat="false" ht="15" hidden="false" customHeight="false" outlineLevel="0" collapsed="false">
      <c r="A1" s="204" t="s">
        <v>188</v>
      </c>
      <c r="B1" s="204"/>
      <c r="C1" s="204"/>
      <c r="D1" s="204"/>
      <c r="E1" s="204"/>
      <c r="F1" s="204"/>
      <c r="G1" s="204"/>
      <c r="H1" s="204"/>
      <c r="I1" s="204"/>
      <c r="J1" s="205"/>
      <c r="K1" s="206"/>
      <c r="L1" s="206"/>
      <c r="M1" s="206"/>
      <c r="N1" s="206"/>
      <c r="O1" s="206"/>
      <c r="P1" s="206"/>
      <c r="Q1" s="206"/>
    </row>
    <row r="2" customFormat="false" ht="15" hidden="false" customHeight="false" outlineLevel="0" collapsed="false">
      <c r="A2" s="207" t="s">
        <v>189</v>
      </c>
      <c r="B2" s="207"/>
      <c r="C2" s="207"/>
      <c r="D2" s="207"/>
      <c r="E2" s="207"/>
      <c r="F2" s="207"/>
      <c r="G2" s="207"/>
      <c r="H2" s="207"/>
      <c r="I2" s="207"/>
      <c r="J2" s="205"/>
      <c r="K2" s="206"/>
      <c r="L2" s="206"/>
      <c r="M2" s="206"/>
      <c r="N2" s="206"/>
      <c r="O2" s="206"/>
      <c r="P2" s="206"/>
      <c r="Q2" s="206"/>
    </row>
    <row r="3" customFormat="false" ht="15" hidden="false" customHeight="false" outlineLevel="0" collapsed="false">
      <c r="A3" s="206"/>
      <c r="B3" s="206"/>
      <c r="C3" s="206"/>
      <c r="D3" s="206"/>
      <c r="E3" s="206"/>
      <c r="F3" s="206"/>
      <c r="G3" s="206"/>
      <c r="H3" s="206"/>
      <c r="I3" s="206"/>
      <c r="J3" s="206"/>
      <c r="K3" s="206"/>
      <c r="L3" s="206"/>
      <c r="M3" s="206"/>
      <c r="N3" s="206"/>
      <c r="O3" s="206"/>
      <c r="P3" s="206"/>
      <c r="Q3" s="206"/>
    </row>
    <row r="4" customFormat="false" ht="15" hidden="false" customHeight="false" outlineLevel="0" collapsed="false">
      <c r="A4" s="208" t="s">
        <v>190</v>
      </c>
      <c r="B4" s="208"/>
      <c r="C4" s="208" t="s">
        <v>191</v>
      </c>
      <c r="D4" s="208" t="s">
        <v>192</v>
      </c>
      <c r="E4" s="208"/>
      <c r="F4" s="206"/>
      <c r="G4" s="206"/>
      <c r="H4" s="206"/>
      <c r="I4" s="206"/>
      <c r="J4" s="206"/>
      <c r="K4" s="206"/>
      <c r="L4" s="206"/>
      <c r="M4" s="206"/>
      <c r="N4" s="206"/>
      <c r="O4" s="206"/>
      <c r="P4" s="206"/>
      <c r="Q4" s="206"/>
    </row>
    <row r="5" customFormat="false" ht="15" hidden="false" customHeight="false" outlineLevel="0" collapsed="false">
      <c r="A5" s="209" t="s">
        <v>193</v>
      </c>
      <c r="B5" s="209"/>
      <c r="C5" s="209" t="n">
        <v>1</v>
      </c>
      <c r="D5" s="209" t="n">
        <v>2</v>
      </c>
      <c r="E5" s="209"/>
      <c r="F5" s="206"/>
      <c r="G5" s="206"/>
      <c r="H5" s="206"/>
      <c r="I5" s="206"/>
      <c r="J5" s="206"/>
      <c r="K5" s="206"/>
      <c r="L5" s="206"/>
      <c r="M5" s="206"/>
      <c r="N5" s="206"/>
      <c r="O5" s="206"/>
      <c r="P5" s="206"/>
      <c r="Q5" s="206"/>
    </row>
    <row r="6" customFormat="false" ht="15" hidden="false" customHeight="false" outlineLevel="0" collapsed="false">
      <c r="A6" s="209" t="s">
        <v>194</v>
      </c>
      <c r="B6" s="209"/>
      <c r="C6" s="209" t="n">
        <v>2</v>
      </c>
      <c r="D6" s="209" t="n">
        <v>4</v>
      </c>
      <c r="E6" s="209"/>
      <c r="F6" s="206"/>
      <c r="G6" s="206"/>
      <c r="H6" s="206"/>
      <c r="I6" s="206"/>
      <c r="J6" s="206"/>
      <c r="K6" s="206"/>
      <c r="L6" s="206"/>
      <c r="M6" s="206"/>
      <c r="N6" s="206"/>
      <c r="O6" s="206"/>
      <c r="P6" s="206"/>
      <c r="Q6" s="206"/>
    </row>
    <row r="7" customFormat="false" ht="15" hidden="false" customHeight="false" outlineLevel="0" collapsed="false">
      <c r="A7" s="209" t="s">
        <v>195</v>
      </c>
      <c r="B7" s="209"/>
      <c r="C7" s="209" t="n">
        <v>1</v>
      </c>
      <c r="D7" s="209" t="n">
        <v>2</v>
      </c>
      <c r="E7" s="209"/>
      <c r="F7" s="206"/>
      <c r="G7" s="206"/>
      <c r="H7" s="206"/>
      <c r="I7" s="206"/>
      <c r="J7" s="206"/>
      <c r="K7" s="206"/>
      <c r="L7" s="206"/>
      <c r="M7" s="206"/>
      <c r="N7" s="206"/>
      <c r="O7" s="206"/>
      <c r="P7" s="206"/>
      <c r="Q7" s="206"/>
    </row>
    <row r="8" customFormat="false" ht="15" hidden="false" customHeight="false" outlineLevel="0" collapsed="false">
      <c r="A8" s="208" t="s">
        <v>196</v>
      </c>
      <c r="B8" s="208"/>
      <c r="C8" s="208" t="n">
        <v>4</v>
      </c>
      <c r="D8" s="208" t="n">
        <v>8</v>
      </c>
      <c r="E8" s="208"/>
      <c r="F8" s="206"/>
      <c r="G8" s="206"/>
      <c r="H8" s="206"/>
      <c r="I8" s="206"/>
      <c r="J8" s="206"/>
      <c r="K8" s="206"/>
      <c r="L8" s="206"/>
      <c r="M8" s="206"/>
      <c r="N8" s="206"/>
      <c r="O8" s="206"/>
      <c r="P8" s="206"/>
      <c r="Q8" s="206"/>
    </row>
    <row r="9" customFormat="false" ht="15" hidden="false" customHeight="false" outlineLevel="0" collapsed="false">
      <c r="A9" s="206"/>
      <c r="B9" s="206"/>
      <c r="C9" s="206"/>
      <c r="D9" s="206"/>
      <c r="E9" s="206"/>
      <c r="F9" s="206"/>
      <c r="G9" s="206"/>
      <c r="H9" s="206"/>
      <c r="I9" s="206"/>
      <c r="J9" s="206"/>
      <c r="K9" s="206"/>
      <c r="L9" s="206"/>
      <c r="M9" s="206"/>
      <c r="N9" s="206"/>
      <c r="O9" s="206"/>
      <c r="P9" s="206"/>
      <c r="Q9" s="206"/>
    </row>
    <row r="10" customFormat="false" ht="15" hidden="false" customHeight="false" outlineLevel="0" collapsed="false">
      <c r="A10" s="206"/>
      <c r="B10" s="206"/>
      <c r="C10" s="206"/>
      <c r="D10" s="206"/>
      <c r="E10" s="206"/>
      <c r="F10" s="206"/>
      <c r="G10" s="206"/>
      <c r="H10" s="206"/>
      <c r="I10" s="206"/>
      <c r="J10" s="206"/>
      <c r="K10" s="206"/>
      <c r="L10" s="206"/>
      <c r="M10" s="206"/>
      <c r="N10" s="206"/>
      <c r="O10" s="206"/>
      <c r="P10" s="206"/>
      <c r="Q10" s="206"/>
    </row>
    <row r="11" customFormat="false" ht="15" hidden="false" customHeight="false" outlineLevel="0" collapsed="false">
      <c r="A11" s="210" t="s">
        <v>197</v>
      </c>
      <c r="B11" s="210"/>
      <c r="C11" s="210"/>
      <c r="D11" s="210"/>
      <c r="E11" s="210"/>
      <c r="F11" s="210"/>
      <c r="G11" s="210"/>
      <c r="H11" s="210"/>
      <c r="I11" s="210"/>
      <c r="J11" s="206"/>
      <c r="K11" s="206"/>
      <c r="L11" s="206"/>
      <c r="M11" s="206"/>
      <c r="N11" s="206"/>
      <c r="O11" s="206"/>
      <c r="P11" s="206"/>
      <c r="Q11" s="206"/>
    </row>
    <row r="12" customFormat="false" ht="43.25" hidden="false" customHeight="false" outlineLevel="0" collapsed="false">
      <c r="A12" s="211" t="s">
        <v>198</v>
      </c>
      <c r="B12" s="211" t="s">
        <v>199</v>
      </c>
      <c r="C12" s="212" t="s">
        <v>200</v>
      </c>
      <c r="D12" s="212" t="s">
        <v>201</v>
      </c>
      <c r="E12" s="212" t="s">
        <v>202</v>
      </c>
      <c r="F12" s="212" t="s">
        <v>203</v>
      </c>
      <c r="G12" s="212" t="s">
        <v>204</v>
      </c>
      <c r="H12" s="213" t="s">
        <v>205</v>
      </c>
      <c r="I12" s="212" t="s">
        <v>206</v>
      </c>
      <c r="J12" s="206"/>
      <c r="K12" s="206"/>
      <c r="L12" s="206"/>
      <c r="M12" s="206"/>
      <c r="N12" s="206"/>
      <c r="O12" s="206"/>
      <c r="P12" s="206"/>
      <c r="Q12" s="206"/>
    </row>
    <row r="13" customFormat="false" ht="15" hidden="false" customHeight="false" outlineLevel="0" collapsed="false">
      <c r="A13" s="214" t="s">
        <v>207</v>
      </c>
      <c r="B13" s="214"/>
      <c r="C13" s="214"/>
      <c r="D13" s="214"/>
      <c r="E13" s="214"/>
      <c r="F13" s="214" t="s">
        <v>208</v>
      </c>
      <c r="G13" s="214" t="s">
        <v>209</v>
      </c>
      <c r="H13" s="214" t="s">
        <v>210</v>
      </c>
      <c r="I13" s="214" t="s">
        <v>211</v>
      </c>
      <c r="J13" s="206"/>
      <c r="K13" s="206"/>
      <c r="L13" s="206"/>
      <c r="M13" s="206"/>
      <c r="N13" s="206"/>
      <c r="O13" s="206"/>
      <c r="P13" s="206"/>
      <c r="Q13" s="206"/>
    </row>
    <row r="14" customFormat="false" ht="120" hidden="false" customHeight="false" outlineLevel="0" collapsed="false">
      <c r="A14" s="215" t="n">
        <v>1</v>
      </c>
      <c r="B14" s="216" t="s">
        <v>212</v>
      </c>
      <c r="C14" s="215" t="s">
        <v>213</v>
      </c>
      <c r="D14" s="215" t="s">
        <v>214</v>
      </c>
      <c r="E14" s="215" t="n">
        <v>2</v>
      </c>
      <c r="F14" s="215" t="n">
        <v>16</v>
      </c>
      <c r="G14" s="217" t="n">
        <v>94.71</v>
      </c>
      <c r="H14" s="217" t="n">
        <f aca="false">F14*G14</f>
        <v>1515.36</v>
      </c>
      <c r="I14" s="218" t="n">
        <f aca="false">(H14/12)/8</f>
        <v>15.785</v>
      </c>
      <c r="J14" s="206"/>
      <c r="K14" s="206"/>
      <c r="L14" s="206"/>
      <c r="M14" s="206"/>
      <c r="N14" s="206"/>
      <c r="O14" s="206"/>
      <c r="P14" s="206"/>
      <c r="Q14" s="206"/>
    </row>
    <row r="15" customFormat="false" ht="120" hidden="false" customHeight="false" outlineLevel="0" collapsed="false">
      <c r="A15" s="215" t="n">
        <v>2</v>
      </c>
      <c r="B15" s="219" t="s">
        <v>215</v>
      </c>
      <c r="C15" s="215" t="s">
        <v>216</v>
      </c>
      <c r="D15" s="215" t="s">
        <v>214</v>
      </c>
      <c r="E15" s="215" t="n">
        <v>2</v>
      </c>
      <c r="F15" s="215" t="n">
        <v>16</v>
      </c>
      <c r="G15" s="217" t="n">
        <v>9.52</v>
      </c>
      <c r="H15" s="217" t="n">
        <f aca="false">F15*G15</f>
        <v>152.32</v>
      </c>
      <c r="I15" s="218" t="n">
        <f aca="false">(H15/12)/8</f>
        <v>1.58666666666667</v>
      </c>
      <c r="J15" s="206"/>
      <c r="K15" s="206"/>
      <c r="L15" s="206"/>
      <c r="M15" s="206"/>
      <c r="N15" s="206"/>
      <c r="O15" s="206"/>
      <c r="P15" s="206"/>
      <c r="Q15" s="206"/>
    </row>
    <row r="16" customFormat="false" ht="84" hidden="false" customHeight="false" outlineLevel="0" collapsed="false">
      <c r="A16" s="215" t="n">
        <v>3</v>
      </c>
      <c r="B16" s="220" t="s">
        <v>217</v>
      </c>
      <c r="C16" s="215" t="s">
        <v>216</v>
      </c>
      <c r="D16" s="215" t="s">
        <v>214</v>
      </c>
      <c r="E16" s="215" t="n">
        <v>2</v>
      </c>
      <c r="F16" s="215" t="n">
        <v>16</v>
      </c>
      <c r="G16" s="217" t="n">
        <v>94.75</v>
      </c>
      <c r="H16" s="217" t="n">
        <f aca="false">F16*G16</f>
        <v>1516</v>
      </c>
      <c r="I16" s="218" t="n">
        <f aca="false">(H16/12)/8</f>
        <v>15.7916666666667</v>
      </c>
      <c r="J16" s="206"/>
      <c r="K16" s="206"/>
      <c r="L16" s="206"/>
      <c r="M16" s="206"/>
      <c r="N16" s="206"/>
      <c r="O16" s="206"/>
      <c r="P16" s="206"/>
      <c r="Q16" s="206"/>
    </row>
    <row r="17" customFormat="false" ht="132" hidden="false" customHeight="false" outlineLevel="0" collapsed="false">
      <c r="A17" s="215" t="n">
        <v>4</v>
      </c>
      <c r="B17" s="216" t="s">
        <v>218</v>
      </c>
      <c r="C17" s="215" t="s">
        <v>216</v>
      </c>
      <c r="D17" s="215" t="s">
        <v>214</v>
      </c>
      <c r="E17" s="215" t="n">
        <v>2</v>
      </c>
      <c r="F17" s="215" t="n">
        <v>16</v>
      </c>
      <c r="G17" s="217" t="n">
        <v>64.8</v>
      </c>
      <c r="H17" s="217" t="n">
        <f aca="false">F17*G17</f>
        <v>1036.8</v>
      </c>
      <c r="I17" s="218" t="n">
        <f aca="false">(H17/12)/8</f>
        <v>10.8</v>
      </c>
      <c r="J17" s="206"/>
      <c r="K17" s="206"/>
      <c r="L17" s="206"/>
      <c r="M17" s="206"/>
      <c r="N17" s="206"/>
      <c r="O17" s="206"/>
      <c r="P17" s="206"/>
      <c r="Q17" s="206"/>
    </row>
    <row r="18" customFormat="false" ht="156" hidden="false" customHeight="false" outlineLevel="0" collapsed="false">
      <c r="A18" s="215" t="n">
        <v>5</v>
      </c>
      <c r="B18" s="216" t="s">
        <v>219</v>
      </c>
      <c r="C18" s="215" t="s">
        <v>216</v>
      </c>
      <c r="D18" s="215" t="s">
        <v>214</v>
      </c>
      <c r="E18" s="215" t="n">
        <v>1</v>
      </c>
      <c r="F18" s="215" t="n">
        <v>8</v>
      </c>
      <c r="G18" s="217" t="n">
        <v>30.33</v>
      </c>
      <c r="H18" s="217" t="n">
        <f aca="false">F18*G18</f>
        <v>242.64</v>
      </c>
      <c r="I18" s="218" t="n">
        <f aca="false">(H18/12)/8</f>
        <v>2.5275</v>
      </c>
      <c r="J18" s="206"/>
      <c r="K18" s="206"/>
      <c r="L18" s="206"/>
      <c r="M18" s="206"/>
      <c r="N18" s="206"/>
      <c r="O18" s="206"/>
      <c r="P18" s="206"/>
      <c r="Q18" s="206"/>
    </row>
    <row r="19" customFormat="false" ht="72" hidden="false" customHeight="false" outlineLevel="0" collapsed="false">
      <c r="A19" s="215" t="n">
        <v>6</v>
      </c>
      <c r="B19" s="216" t="s">
        <v>220</v>
      </c>
      <c r="C19" s="215" t="s">
        <v>216</v>
      </c>
      <c r="D19" s="215" t="s">
        <v>214</v>
      </c>
      <c r="E19" s="215" t="n">
        <v>2</v>
      </c>
      <c r="F19" s="215" t="n">
        <v>16</v>
      </c>
      <c r="G19" s="217" t="n">
        <v>11.25</v>
      </c>
      <c r="H19" s="217" t="n">
        <f aca="false">F19*G19</f>
        <v>180</v>
      </c>
      <c r="I19" s="218" t="n">
        <f aca="false">(H19/12)/8</f>
        <v>1.875</v>
      </c>
      <c r="J19" s="206"/>
      <c r="K19" s="206"/>
      <c r="L19" s="206"/>
      <c r="M19" s="206"/>
      <c r="N19" s="206"/>
      <c r="O19" s="206"/>
      <c r="P19" s="206"/>
      <c r="Q19" s="206"/>
    </row>
    <row r="20" customFormat="false" ht="120" hidden="false" customHeight="false" outlineLevel="0" collapsed="false">
      <c r="A20" s="215" t="n">
        <v>7</v>
      </c>
      <c r="B20" s="216" t="s">
        <v>221</v>
      </c>
      <c r="C20" s="215" t="s">
        <v>216</v>
      </c>
      <c r="D20" s="215" t="s">
        <v>214</v>
      </c>
      <c r="E20" s="215" t="n">
        <v>1</v>
      </c>
      <c r="F20" s="215" t="n">
        <v>8</v>
      </c>
      <c r="G20" s="217" t="n">
        <v>7.1</v>
      </c>
      <c r="H20" s="217" t="n">
        <f aca="false">F20*G20</f>
        <v>56.8</v>
      </c>
      <c r="I20" s="218" t="n">
        <f aca="false">(H20/12)/8</f>
        <v>0.591666666666667</v>
      </c>
      <c r="J20" s="206"/>
      <c r="K20" s="206"/>
      <c r="L20" s="206"/>
      <c r="M20" s="206"/>
      <c r="N20" s="206"/>
      <c r="O20" s="206"/>
      <c r="P20" s="206"/>
      <c r="Q20" s="206"/>
    </row>
    <row r="21" customFormat="false" ht="108" hidden="false" customHeight="false" outlineLevel="0" collapsed="false">
      <c r="A21" s="215" t="n">
        <v>8</v>
      </c>
      <c r="B21" s="216" t="s">
        <v>222</v>
      </c>
      <c r="C21" s="215" t="s">
        <v>216</v>
      </c>
      <c r="D21" s="215" t="s">
        <v>214</v>
      </c>
      <c r="E21" s="215" t="n">
        <v>1</v>
      </c>
      <c r="F21" s="215" t="n">
        <v>8</v>
      </c>
      <c r="G21" s="217" t="n">
        <v>106.47</v>
      </c>
      <c r="H21" s="217" t="n">
        <f aca="false">F21*G21</f>
        <v>851.76</v>
      </c>
      <c r="I21" s="218" t="n">
        <f aca="false">(H21/12)/8</f>
        <v>8.8725</v>
      </c>
      <c r="J21" s="206"/>
      <c r="K21" s="206"/>
      <c r="L21" s="206"/>
      <c r="M21" s="206"/>
      <c r="N21" s="206"/>
      <c r="O21" s="206"/>
      <c r="P21" s="206"/>
      <c r="Q21" s="206"/>
    </row>
    <row r="22" customFormat="false" ht="72" hidden="false" customHeight="false" outlineLevel="0" collapsed="false">
      <c r="A22" s="215" t="n">
        <v>9</v>
      </c>
      <c r="B22" s="216" t="s">
        <v>223</v>
      </c>
      <c r="C22" s="215" t="s">
        <v>213</v>
      </c>
      <c r="D22" s="215" t="s">
        <v>214</v>
      </c>
      <c r="E22" s="215" t="n">
        <v>4</v>
      </c>
      <c r="F22" s="215" t="n">
        <v>32</v>
      </c>
      <c r="G22" s="217" t="n">
        <v>3.59</v>
      </c>
      <c r="H22" s="217" t="n">
        <f aca="false">F22*G22</f>
        <v>114.88</v>
      </c>
      <c r="I22" s="218" t="n">
        <f aca="false">(H22/12)/8</f>
        <v>1.19666666666667</v>
      </c>
      <c r="J22" s="206"/>
      <c r="K22" s="206"/>
      <c r="L22" s="206"/>
      <c r="M22" s="206"/>
      <c r="N22" s="206"/>
      <c r="O22" s="206"/>
      <c r="P22" s="206"/>
      <c r="Q22" s="206"/>
    </row>
    <row r="23" customFormat="false" ht="15" hidden="false" customHeight="false" outlineLevel="0" collapsed="false">
      <c r="A23" s="214" t="s">
        <v>224</v>
      </c>
      <c r="B23" s="214"/>
      <c r="C23" s="214"/>
      <c r="D23" s="214"/>
      <c r="E23" s="214"/>
      <c r="F23" s="214"/>
      <c r="G23" s="214"/>
      <c r="H23" s="214"/>
      <c r="I23" s="221" t="n">
        <v>59.04</v>
      </c>
      <c r="J23" s="206"/>
      <c r="K23" s="206"/>
      <c r="L23" s="206"/>
      <c r="M23" s="206"/>
      <c r="N23" s="206"/>
      <c r="O23" s="206"/>
      <c r="P23" s="206"/>
      <c r="Q23" s="206"/>
    </row>
    <row r="24" customFormat="false" ht="15" hidden="false" customHeight="false" outlineLevel="0" collapsed="false">
      <c r="A24" s="222" t="s">
        <v>225</v>
      </c>
      <c r="B24" s="222"/>
      <c r="C24" s="222"/>
      <c r="D24" s="222"/>
      <c r="E24" s="222"/>
      <c r="F24" s="222"/>
      <c r="G24" s="222"/>
      <c r="H24" s="222"/>
      <c r="I24" s="223" t="n">
        <v>118.08</v>
      </c>
      <c r="J24" s="206"/>
      <c r="K24" s="206"/>
      <c r="L24" s="206"/>
      <c r="M24" s="206"/>
      <c r="N24" s="206"/>
      <c r="O24" s="206"/>
      <c r="P24" s="206"/>
      <c r="Q24" s="206"/>
    </row>
    <row r="25" customFormat="false" ht="15" hidden="false" customHeight="false" outlineLevel="0" collapsed="false">
      <c r="A25" s="206"/>
      <c r="B25" s="206"/>
      <c r="C25" s="206"/>
      <c r="D25" s="206"/>
      <c r="E25" s="206"/>
      <c r="F25" s="206"/>
      <c r="G25" s="206"/>
      <c r="H25" s="206"/>
      <c r="I25" s="206"/>
      <c r="J25" s="206"/>
      <c r="K25" s="206"/>
      <c r="L25" s="206"/>
      <c r="M25" s="206"/>
      <c r="N25" s="206"/>
      <c r="O25" s="206"/>
      <c r="P25" s="206"/>
      <c r="Q25" s="206"/>
    </row>
    <row r="26" customFormat="false" ht="15" hidden="false" customHeight="false" outlineLevel="0" collapsed="false">
      <c r="A26" s="206"/>
      <c r="B26" s="206"/>
      <c r="C26" s="206"/>
      <c r="D26" s="206"/>
      <c r="E26" s="206"/>
      <c r="F26" s="206"/>
      <c r="G26" s="206"/>
      <c r="H26" s="206"/>
      <c r="I26" s="206"/>
      <c r="J26" s="206"/>
      <c r="K26" s="206"/>
      <c r="L26" s="206"/>
      <c r="M26" s="206"/>
      <c r="N26" s="206"/>
      <c r="O26" s="206"/>
      <c r="P26" s="206"/>
      <c r="Q26" s="206"/>
    </row>
    <row r="27" customFormat="false" ht="15" hidden="false" customHeight="false" outlineLevel="0" collapsed="false">
      <c r="A27" s="206"/>
      <c r="B27" s="206"/>
      <c r="C27" s="206"/>
      <c r="D27" s="206"/>
      <c r="E27" s="206"/>
      <c r="F27" s="206"/>
      <c r="G27" s="206"/>
      <c r="H27" s="206"/>
      <c r="I27" s="206"/>
      <c r="J27" s="206"/>
      <c r="K27" s="206"/>
      <c r="L27" s="206"/>
      <c r="M27" s="206"/>
      <c r="N27" s="206"/>
      <c r="O27" s="206"/>
      <c r="P27" s="206"/>
      <c r="Q27" s="206"/>
    </row>
    <row r="28" customFormat="false" ht="15" hidden="false" customHeight="false" outlineLevel="0" collapsed="false">
      <c r="A28" s="206"/>
      <c r="B28" s="206"/>
      <c r="C28" s="206"/>
      <c r="D28" s="206"/>
      <c r="E28" s="206"/>
      <c r="F28" s="206"/>
      <c r="G28" s="206"/>
      <c r="H28" s="206"/>
      <c r="I28" s="206"/>
      <c r="J28" s="206"/>
      <c r="K28" s="206"/>
      <c r="L28" s="206"/>
      <c r="M28" s="206"/>
      <c r="N28" s="206"/>
      <c r="O28" s="206"/>
      <c r="P28" s="206"/>
      <c r="Q28" s="206"/>
    </row>
    <row r="29" customFormat="false" ht="15" hidden="false" customHeight="false" outlineLevel="0" collapsed="false">
      <c r="A29" s="206"/>
      <c r="B29" s="206"/>
      <c r="C29" s="206"/>
      <c r="D29" s="206"/>
      <c r="E29" s="206"/>
      <c r="F29" s="206"/>
      <c r="G29" s="206"/>
      <c r="H29" s="206"/>
      <c r="I29" s="206"/>
      <c r="J29" s="206"/>
      <c r="K29" s="206"/>
      <c r="L29" s="206"/>
      <c r="M29" s="206"/>
      <c r="N29" s="206"/>
      <c r="O29" s="206"/>
      <c r="P29" s="206"/>
      <c r="Q29" s="206"/>
    </row>
    <row r="30" customFormat="false" ht="15" hidden="false" customHeight="false" outlineLevel="0" collapsed="false">
      <c r="A30" s="206"/>
      <c r="B30" s="206"/>
      <c r="C30" s="206"/>
      <c r="D30" s="206"/>
      <c r="E30" s="206"/>
      <c r="F30" s="206"/>
      <c r="G30" s="206"/>
      <c r="H30" s="206"/>
      <c r="I30" s="206"/>
      <c r="J30" s="206"/>
      <c r="K30" s="206"/>
      <c r="L30" s="206"/>
      <c r="M30" s="206"/>
      <c r="N30" s="206"/>
      <c r="O30" s="206"/>
      <c r="P30" s="206"/>
      <c r="Q30" s="206"/>
    </row>
    <row r="31" customFormat="false" ht="15" hidden="false" customHeight="false" outlineLevel="0" collapsed="false">
      <c r="A31" s="206"/>
      <c r="B31" s="206"/>
      <c r="C31" s="206"/>
      <c r="D31" s="206"/>
      <c r="E31" s="206"/>
      <c r="F31" s="206"/>
      <c r="G31" s="206"/>
      <c r="H31" s="206"/>
      <c r="I31" s="206"/>
      <c r="J31" s="206"/>
      <c r="K31" s="206"/>
      <c r="L31" s="206"/>
      <c r="M31" s="206"/>
      <c r="N31" s="206"/>
      <c r="O31" s="206"/>
      <c r="P31" s="206"/>
      <c r="Q31" s="206"/>
    </row>
    <row r="32" customFormat="false" ht="15" hidden="false" customHeight="false" outlineLevel="0" collapsed="false">
      <c r="A32" s="206"/>
      <c r="B32" s="206"/>
      <c r="C32" s="206"/>
      <c r="D32" s="206"/>
      <c r="E32" s="206"/>
      <c r="F32" s="206"/>
      <c r="G32" s="206"/>
      <c r="H32" s="206"/>
      <c r="I32" s="206"/>
      <c r="J32" s="206"/>
      <c r="K32" s="206"/>
      <c r="L32" s="206"/>
      <c r="M32" s="206"/>
      <c r="N32" s="206"/>
      <c r="O32" s="206"/>
      <c r="P32" s="206"/>
      <c r="Q32" s="206"/>
    </row>
    <row r="33" customFormat="false" ht="15" hidden="false" customHeight="false" outlineLevel="0" collapsed="false">
      <c r="A33" s="206"/>
      <c r="B33" s="206"/>
      <c r="C33" s="206"/>
      <c r="D33" s="206"/>
      <c r="E33" s="206"/>
      <c r="F33" s="206"/>
      <c r="G33" s="206"/>
      <c r="H33" s="206"/>
      <c r="I33" s="206"/>
      <c r="J33" s="206"/>
      <c r="K33" s="206"/>
      <c r="L33" s="206"/>
      <c r="M33" s="206"/>
      <c r="N33" s="206"/>
      <c r="O33" s="206"/>
      <c r="P33" s="206"/>
      <c r="Q33" s="206"/>
    </row>
    <row r="34" customFormat="false" ht="15" hidden="false" customHeight="false" outlineLevel="0" collapsed="false">
      <c r="A34" s="206"/>
      <c r="B34" s="206"/>
      <c r="C34" s="206"/>
      <c r="D34" s="206"/>
      <c r="E34" s="206"/>
      <c r="F34" s="206"/>
      <c r="G34" s="206"/>
      <c r="H34" s="206"/>
      <c r="I34" s="206"/>
      <c r="J34" s="206"/>
      <c r="K34" s="206"/>
      <c r="L34" s="206"/>
      <c r="M34" s="206"/>
      <c r="N34" s="206"/>
      <c r="O34" s="206"/>
      <c r="P34" s="206"/>
      <c r="Q34" s="206"/>
    </row>
    <row r="35" customFormat="false" ht="15" hidden="false" customHeight="false" outlineLevel="0" collapsed="false">
      <c r="A35" s="206"/>
      <c r="B35" s="206"/>
      <c r="C35" s="206"/>
      <c r="D35" s="206"/>
      <c r="E35" s="206"/>
      <c r="F35" s="206"/>
      <c r="G35" s="206"/>
      <c r="H35" s="206"/>
      <c r="I35" s="206"/>
      <c r="J35" s="206"/>
      <c r="K35" s="206"/>
      <c r="L35" s="206"/>
      <c r="M35" s="206"/>
      <c r="N35" s="206"/>
      <c r="O35" s="206"/>
      <c r="P35" s="206"/>
      <c r="Q35" s="206"/>
    </row>
    <row r="36" customFormat="false" ht="15" hidden="false" customHeight="false" outlineLevel="0" collapsed="false">
      <c r="A36" s="206"/>
      <c r="B36" s="206"/>
      <c r="C36" s="206"/>
      <c r="D36" s="206"/>
      <c r="E36" s="206"/>
      <c r="F36" s="206"/>
      <c r="G36" s="206"/>
      <c r="H36" s="206"/>
      <c r="I36" s="206"/>
      <c r="J36" s="206"/>
      <c r="K36" s="206"/>
      <c r="L36" s="206"/>
      <c r="M36" s="206"/>
      <c r="N36" s="206"/>
      <c r="O36" s="206"/>
      <c r="P36" s="206"/>
      <c r="Q36" s="206"/>
    </row>
    <row r="37" customFormat="false" ht="15" hidden="false" customHeight="false" outlineLevel="0" collapsed="false">
      <c r="A37" s="206"/>
      <c r="B37" s="206"/>
      <c r="C37" s="206"/>
      <c r="D37" s="206"/>
      <c r="E37" s="206"/>
      <c r="F37" s="206"/>
      <c r="G37" s="206"/>
      <c r="H37" s="206"/>
      <c r="I37" s="206"/>
      <c r="J37" s="206"/>
      <c r="K37" s="206"/>
      <c r="L37" s="206"/>
      <c r="M37" s="206"/>
      <c r="N37" s="206"/>
      <c r="O37" s="206"/>
      <c r="P37" s="206"/>
      <c r="Q37" s="206"/>
    </row>
    <row r="38" customFormat="false" ht="15" hidden="false" customHeight="false" outlineLevel="0" collapsed="false">
      <c r="A38" s="206"/>
      <c r="B38" s="206"/>
      <c r="C38" s="206"/>
      <c r="D38" s="206"/>
      <c r="E38" s="206"/>
      <c r="F38" s="206"/>
      <c r="G38" s="206"/>
      <c r="H38" s="206"/>
      <c r="I38" s="206"/>
      <c r="J38" s="206"/>
      <c r="K38" s="206"/>
      <c r="L38" s="206"/>
      <c r="M38" s="206"/>
      <c r="N38" s="206"/>
      <c r="O38" s="206"/>
      <c r="P38" s="206"/>
      <c r="Q38" s="206"/>
    </row>
    <row r="39" customFormat="false" ht="15" hidden="false" customHeight="false" outlineLevel="0" collapsed="false">
      <c r="A39" s="206"/>
      <c r="B39" s="206"/>
      <c r="C39" s="206"/>
      <c r="D39" s="206"/>
      <c r="E39" s="206"/>
      <c r="F39" s="206"/>
      <c r="G39" s="206"/>
      <c r="H39" s="206"/>
      <c r="I39" s="206"/>
      <c r="J39" s="206"/>
      <c r="K39" s="206"/>
      <c r="L39" s="206"/>
      <c r="M39" s="206"/>
      <c r="N39" s="206"/>
      <c r="O39" s="206"/>
      <c r="P39" s="206"/>
      <c r="Q39" s="206"/>
    </row>
    <row r="40" customFormat="false" ht="15" hidden="false" customHeight="false" outlineLevel="0" collapsed="false">
      <c r="A40" s="206"/>
      <c r="B40" s="206"/>
      <c r="C40" s="206"/>
      <c r="D40" s="206"/>
      <c r="E40" s="206"/>
      <c r="F40" s="206"/>
      <c r="G40" s="206"/>
      <c r="H40" s="206"/>
      <c r="I40" s="206"/>
      <c r="J40" s="206"/>
      <c r="K40" s="206"/>
      <c r="L40" s="206"/>
      <c r="M40" s="206"/>
      <c r="N40" s="206"/>
      <c r="O40" s="206"/>
      <c r="P40" s="206"/>
      <c r="Q40" s="206"/>
    </row>
    <row r="41" customFormat="false" ht="15" hidden="false" customHeight="false" outlineLevel="0" collapsed="false">
      <c r="A41" s="206"/>
      <c r="B41" s="206"/>
      <c r="C41" s="206"/>
      <c r="D41" s="206"/>
      <c r="E41" s="206"/>
      <c r="F41" s="206"/>
      <c r="G41" s="206"/>
      <c r="H41" s="206"/>
      <c r="I41" s="206"/>
      <c r="J41" s="206"/>
      <c r="K41" s="206"/>
      <c r="L41" s="206"/>
      <c r="M41" s="206"/>
      <c r="N41" s="206"/>
      <c r="O41" s="206"/>
      <c r="P41" s="206"/>
      <c r="Q41" s="206"/>
    </row>
    <row r="42" customFormat="false" ht="15" hidden="false" customHeight="false" outlineLevel="0" collapsed="false">
      <c r="A42" s="206"/>
      <c r="B42" s="206"/>
      <c r="C42" s="206"/>
      <c r="D42" s="206"/>
      <c r="E42" s="206"/>
      <c r="F42" s="206"/>
      <c r="G42" s="206"/>
      <c r="H42" s="206"/>
      <c r="I42" s="206"/>
      <c r="J42" s="206"/>
      <c r="K42" s="206"/>
      <c r="L42" s="206"/>
      <c r="M42" s="206"/>
      <c r="N42" s="206"/>
      <c r="O42" s="206"/>
      <c r="P42" s="206"/>
      <c r="Q42" s="206"/>
    </row>
    <row r="43" customFormat="false" ht="15" hidden="false" customHeight="false" outlineLevel="0" collapsed="false">
      <c r="A43" s="206"/>
      <c r="B43" s="206"/>
      <c r="C43" s="206"/>
      <c r="D43" s="206"/>
      <c r="E43" s="206"/>
      <c r="F43" s="206"/>
      <c r="G43" s="206"/>
      <c r="H43" s="206"/>
      <c r="I43" s="206"/>
      <c r="J43" s="206"/>
      <c r="K43" s="206"/>
      <c r="L43" s="206"/>
      <c r="M43" s="206"/>
      <c r="N43" s="206"/>
      <c r="O43" s="206"/>
      <c r="P43" s="206"/>
      <c r="Q43" s="206"/>
    </row>
    <row r="44" customFormat="false" ht="15" hidden="false" customHeight="false" outlineLevel="0" collapsed="false">
      <c r="A44" s="206"/>
      <c r="B44" s="206"/>
      <c r="C44" s="206"/>
      <c r="D44" s="206"/>
      <c r="E44" s="206"/>
      <c r="F44" s="206"/>
      <c r="G44" s="206"/>
      <c r="H44" s="206"/>
      <c r="I44" s="206"/>
      <c r="J44" s="206"/>
      <c r="K44" s="206"/>
      <c r="L44" s="206"/>
      <c r="M44" s="206"/>
      <c r="N44" s="206"/>
      <c r="O44" s="206"/>
      <c r="P44" s="206"/>
      <c r="Q44" s="206"/>
    </row>
    <row r="45" customFormat="false" ht="15" hidden="false" customHeight="false" outlineLevel="0" collapsed="false">
      <c r="A45" s="206"/>
      <c r="B45" s="206"/>
      <c r="C45" s="206"/>
      <c r="D45" s="206"/>
      <c r="E45" s="206"/>
      <c r="F45" s="206"/>
      <c r="G45" s="206"/>
      <c r="H45" s="206"/>
      <c r="I45" s="206"/>
      <c r="J45" s="206"/>
      <c r="K45" s="206"/>
      <c r="L45" s="206"/>
      <c r="M45" s="206"/>
      <c r="N45" s="206"/>
      <c r="O45" s="206"/>
      <c r="P45" s="206"/>
      <c r="Q45" s="206"/>
    </row>
    <row r="46" customFormat="false" ht="15" hidden="false" customHeight="false" outlineLevel="0" collapsed="false">
      <c r="A46" s="206"/>
      <c r="B46" s="206"/>
      <c r="C46" s="206"/>
      <c r="D46" s="206"/>
      <c r="E46" s="206"/>
      <c r="F46" s="206"/>
      <c r="G46" s="206"/>
      <c r="H46" s="206"/>
      <c r="I46" s="206"/>
      <c r="J46" s="206"/>
      <c r="K46" s="206"/>
      <c r="L46" s="206"/>
      <c r="M46" s="206"/>
      <c r="N46" s="206"/>
      <c r="O46" s="206"/>
      <c r="P46" s="206"/>
      <c r="Q46" s="206"/>
    </row>
    <row r="47" customFormat="false" ht="15" hidden="false" customHeight="false" outlineLevel="0" collapsed="false">
      <c r="A47" s="206"/>
      <c r="B47" s="206"/>
      <c r="C47" s="206"/>
      <c r="D47" s="206"/>
      <c r="E47" s="206"/>
      <c r="F47" s="206"/>
      <c r="G47" s="206"/>
      <c r="H47" s="206"/>
      <c r="I47" s="206"/>
      <c r="J47" s="206"/>
      <c r="K47" s="206"/>
      <c r="L47" s="206"/>
      <c r="M47" s="206"/>
      <c r="N47" s="206"/>
      <c r="O47" s="206"/>
      <c r="P47" s="206"/>
      <c r="Q47" s="206"/>
    </row>
    <row r="48" customFormat="false" ht="15" hidden="false" customHeight="false" outlineLevel="0" collapsed="false">
      <c r="A48" s="206"/>
      <c r="B48" s="206"/>
      <c r="C48" s="206"/>
      <c r="D48" s="206"/>
      <c r="E48" s="206"/>
      <c r="F48" s="206"/>
      <c r="G48" s="206"/>
      <c r="H48" s="206"/>
      <c r="I48" s="206"/>
      <c r="J48" s="206"/>
      <c r="K48" s="206"/>
      <c r="L48" s="206"/>
      <c r="M48" s="206"/>
      <c r="N48" s="206"/>
      <c r="O48" s="206"/>
      <c r="P48" s="206"/>
      <c r="Q48" s="206"/>
    </row>
    <row r="49" customFormat="false" ht="15" hidden="false" customHeight="false" outlineLevel="0" collapsed="false">
      <c r="A49" s="206"/>
      <c r="B49" s="206"/>
      <c r="C49" s="206"/>
      <c r="D49" s="206"/>
      <c r="E49" s="206"/>
      <c r="F49" s="206"/>
      <c r="G49" s="206"/>
      <c r="H49" s="206"/>
      <c r="I49" s="206"/>
      <c r="J49" s="206"/>
      <c r="K49" s="206"/>
      <c r="L49" s="206"/>
      <c r="M49" s="206"/>
      <c r="N49" s="206"/>
      <c r="O49" s="206"/>
      <c r="P49" s="206"/>
      <c r="Q49" s="206"/>
    </row>
    <row r="50" customFormat="false" ht="15" hidden="false" customHeight="false" outlineLevel="0" collapsed="false">
      <c r="A50" s="206"/>
      <c r="B50" s="206"/>
      <c r="C50" s="206"/>
      <c r="D50" s="206"/>
      <c r="E50" s="206"/>
      <c r="F50" s="206"/>
      <c r="G50" s="206"/>
      <c r="H50" s="206"/>
      <c r="I50" s="206"/>
      <c r="J50" s="206"/>
      <c r="K50" s="206"/>
      <c r="L50" s="206"/>
      <c r="M50" s="206"/>
      <c r="N50" s="206"/>
      <c r="O50" s="206"/>
      <c r="P50" s="206"/>
      <c r="Q50" s="206"/>
    </row>
    <row r="51" customFormat="false" ht="15" hidden="false" customHeight="false" outlineLevel="0" collapsed="false">
      <c r="A51" s="206"/>
      <c r="B51" s="206"/>
      <c r="C51" s="206"/>
      <c r="D51" s="206"/>
      <c r="E51" s="206"/>
      <c r="F51" s="206"/>
      <c r="G51" s="206"/>
      <c r="H51" s="206"/>
      <c r="I51" s="206"/>
      <c r="J51" s="206"/>
      <c r="K51" s="206"/>
      <c r="L51" s="206"/>
      <c r="M51" s="206"/>
      <c r="N51" s="206"/>
      <c r="O51" s="206"/>
      <c r="P51" s="206"/>
      <c r="Q51" s="206"/>
    </row>
    <row r="52" customFormat="false" ht="15" hidden="false" customHeight="false" outlineLevel="0" collapsed="false">
      <c r="A52" s="206"/>
      <c r="B52" s="206"/>
      <c r="C52" s="206"/>
      <c r="D52" s="206"/>
      <c r="E52" s="206"/>
      <c r="F52" s="206"/>
      <c r="G52" s="206"/>
      <c r="H52" s="206"/>
      <c r="I52" s="206"/>
      <c r="J52" s="206"/>
      <c r="K52" s="206"/>
      <c r="L52" s="206"/>
      <c r="M52" s="206"/>
      <c r="N52" s="206"/>
      <c r="O52" s="206"/>
      <c r="P52" s="206"/>
      <c r="Q52" s="206"/>
    </row>
    <row r="53" customFormat="false" ht="15" hidden="false" customHeight="false" outlineLevel="0" collapsed="false">
      <c r="A53" s="206"/>
      <c r="B53" s="206"/>
      <c r="C53" s="206"/>
      <c r="D53" s="206"/>
      <c r="E53" s="206"/>
      <c r="F53" s="206"/>
      <c r="G53" s="206"/>
      <c r="H53" s="206"/>
      <c r="I53" s="206"/>
      <c r="J53" s="206"/>
      <c r="K53" s="206"/>
      <c r="L53" s="206"/>
      <c r="M53" s="206"/>
      <c r="N53" s="206"/>
      <c r="O53" s="206"/>
      <c r="P53" s="206"/>
      <c r="Q53" s="206"/>
    </row>
    <row r="54" customFormat="false" ht="15" hidden="false" customHeight="false" outlineLevel="0" collapsed="false">
      <c r="A54" s="206"/>
      <c r="B54" s="206"/>
      <c r="C54" s="206"/>
      <c r="D54" s="206"/>
      <c r="E54" s="206"/>
      <c r="F54" s="206"/>
      <c r="G54" s="206"/>
      <c r="H54" s="206"/>
      <c r="I54" s="206"/>
      <c r="J54" s="206"/>
      <c r="K54" s="206"/>
      <c r="L54" s="206"/>
      <c r="M54" s="206"/>
      <c r="N54" s="206"/>
      <c r="O54" s="206"/>
      <c r="P54" s="206"/>
      <c r="Q54" s="206"/>
    </row>
    <row r="55" customFormat="false" ht="15" hidden="false" customHeight="false" outlineLevel="0" collapsed="false">
      <c r="A55" s="206"/>
      <c r="B55" s="206"/>
      <c r="C55" s="206"/>
      <c r="D55" s="206"/>
      <c r="E55" s="206"/>
      <c r="F55" s="206"/>
      <c r="G55" s="206"/>
      <c r="H55" s="206"/>
      <c r="I55" s="206"/>
      <c r="J55" s="206"/>
      <c r="K55" s="206"/>
      <c r="L55" s="206"/>
      <c r="M55" s="206"/>
      <c r="N55" s="206"/>
      <c r="O55" s="206"/>
      <c r="P55" s="206"/>
      <c r="Q55" s="206"/>
    </row>
    <row r="56" customFormat="false" ht="15" hidden="false" customHeight="false" outlineLevel="0" collapsed="false">
      <c r="A56" s="206"/>
      <c r="B56" s="206"/>
      <c r="C56" s="206"/>
      <c r="D56" s="206"/>
      <c r="E56" s="206"/>
      <c r="F56" s="206"/>
      <c r="G56" s="206"/>
      <c r="H56" s="206"/>
      <c r="I56" s="206"/>
      <c r="J56" s="206"/>
      <c r="K56" s="206"/>
      <c r="L56" s="206"/>
      <c r="M56" s="206"/>
      <c r="N56" s="206"/>
      <c r="O56" s="206"/>
      <c r="P56" s="206"/>
      <c r="Q56" s="206"/>
    </row>
    <row r="57" customFormat="false" ht="15" hidden="false" customHeight="false" outlineLevel="0" collapsed="false">
      <c r="A57" s="206"/>
      <c r="B57" s="206"/>
      <c r="C57" s="206"/>
      <c r="D57" s="206"/>
      <c r="E57" s="206"/>
      <c r="F57" s="206"/>
      <c r="G57" s="206"/>
      <c r="H57" s="206"/>
      <c r="I57" s="206"/>
      <c r="J57" s="206"/>
      <c r="K57" s="206"/>
      <c r="L57" s="206"/>
      <c r="M57" s="206"/>
      <c r="N57" s="206"/>
      <c r="O57" s="206"/>
      <c r="P57" s="206"/>
      <c r="Q57" s="206"/>
    </row>
    <row r="58" customFormat="false" ht="15" hidden="false" customHeight="false" outlineLevel="0" collapsed="false">
      <c r="A58" s="206"/>
      <c r="B58" s="206"/>
      <c r="C58" s="206"/>
      <c r="D58" s="206"/>
      <c r="E58" s="206"/>
      <c r="F58" s="206"/>
      <c r="G58" s="206"/>
      <c r="H58" s="206"/>
      <c r="I58" s="206"/>
      <c r="J58" s="206"/>
      <c r="K58" s="206"/>
      <c r="L58" s="206"/>
      <c r="M58" s="206"/>
      <c r="N58" s="206"/>
      <c r="O58" s="206"/>
      <c r="P58" s="206"/>
      <c r="Q58" s="206"/>
    </row>
    <row r="59" customFormat="false" ht="15" hidden="false" customHeight="false" outlineLevel="0" collapsed="false">
      <c r="A59" s="206"/>
      <c r="B59" s="206"/>
      <c r="C59" s="206"/>
      <c r="D59" s="206"/>
      <c r="E59" s="206"/>
      <c r="F59" s="206"/>
      <c r="G59" s="206"/>
      <c r="H59" s="206"/>
      <c r="I59" s="206"/>
      <c r="J59" s="206"/>
      <c r="K59" s="206"/>
      <c r="L59" s="206"/>
      <c r="M59" s="206"/>
      <c r="N59" s="206"/>
      <c r="O59" s="206"/>
      <c r="P59" s="206"/>
      <c r="Q59" s="206"/>
    </row>
    <row r="60" customFormat="false" ht="15" hidden="false" customHeight="false" outlineLevel="0" collapsed="false">
      <c r="A60" s="206"/>
      <c r="B60" s="206"/>
      <c r="C60" s="206"/>
      <c r="D60" s="206"/>
      <c r="E60" s="206"/>
      <c r="F60" s="206"/>
      <c r="G60" s="206"/>
      <c r="H60" s="206"/>
      <c r="I60" s="206"/>
      <c r="J60" s="206"/>
      <c r="K60" s="206"/>
      <c r="L60" s="206"/>
      <c r="M60" s="206"/>
      <c r="N60" s="206"/>
      <c r="O60" s="206"/>
      <c r="P60" s="206"/>
      <c r="Q60" s="206"/>
    </row>
    <row r="61" customFormat="false" ht="15" hidden="false" customHeight="false" outlineLevel="0" collapsed="false">
      <c r="A61" s="206"/>
      <c r="B61" s="206"/>
      <c r="C61" s="206"/>
      <c r="D61" s="206"/>
      <c r="E61" s="206"/>
      <c r="F61" s="206"/>
      <c r="G61" s="206"/>
      <c r="H61" s="206"/>
      <c r="I61" s="206"/>
      <c r="J61" s="206"/>
      <c r="K61" s="206"/>
      <c r="L61" s="206"/>
      <c r="M61" s="206"/>
      <c r="N61" s="206"/>
      <c r="O61" s="206"/>
      <c r="P61" s="206"/>
      <c r="Q61" s="206"/>
    </row>
    <row r="62" customFormat="false" ht="15" hidden="false" customHeight="false" outlineLevel="0" collapsed="false">
      <c r="A62" s="206"/>
      <c r="B62" s="206"/>
      <c r="C62" s="206"/>
      <c r="D62" s="206"/>
      <c r="E62" s="206"/>
      <c r="F62" s="206"/>
      <c r="G62" s="206"/>
      <c r="H62" s="206"/>
      <c r="I62" s="206"/>
      <c r="J62" s="206"/>
      <c r="K62" s="206"/>
      <c r="L62" s="206"/>
      <c r="M62" s="206"/>
      <c r="N62" s="206"/>
      <c r="O62" s="206"/>
      <c r="P62" s="206"/>
      <c r="Q62" s="206"/>
    </row>
    <row r="63" customFormat="false" ht="15" hidden="false" customHeight="false" outlineLevel="0" collapsed="false">
      <c r="A63" s="206"/>
      <c r="B63" s="206"/>
      <c r="C63" s="206"/>
      <c r="D63" s="206"/>
      <c r="E63" s="206"/>
      <c r="F63" s="206"/>
      <c r="G63" s="206"/>
      <c r="H63" s="206"/>
      <c r="I63" s="206"/>
      <c r="J63" s="206"/>
      <c r="K63" s="206"/>
      <c r="L63" s="206"/>
      <c r="M63" s="206"/>
      <c r="N63" s="206"/>
      <c r="O63" s="206"/>
      <c r="P63" s="206"/>
      <c r="Q63" s="206"/>
    </row>
    <row r="64" customFormat="false" ht="15" hidden="false" customHeight="false" outlineLevel="0" collapsed="false">
      <c r="A64" s="206"/>
      <c r="B64" s="206"/>
      <c r="C64" s="206"/>
      <c r="D64" s="206"/>
      <c r="E64" s="206"/>
      <c r="F64" s="206"/>
      <c r="G64" s="206"/>
      <c r="H64" s="206"/>
      <c r="I64" s="206"/>
      <c r="J64" s="206"/>
      <c r="K64" s="206"/>
      <c r="L64" s="206"/>
      <c r="M64" s="206"/>
      <c r="N64" s="206"/>
      <c r="O64" s="206"/>
      <c r="P64" s="206"/>
      <c r="Q64" s="206"/>
    </row>
    <row r="65" customFormat="false" ht="15" hidden="false" customHeight="false" outlineLevel="0" collapsed="false">
      <c r="A65" s="206"/>
      <c r="B65" s="206"/>
      <c r="C65" s="206"/>
      <c r="D65" s="206"/>
      <c r="E65" s="206"/>
      <c r="F65" s="206"/>
      <c r="G65" s="206"/>
      <c r="H65" s="206"/>
      <c r="I65" s="206"/>
      <c r="J65" s="206"/>
      <c r="K65" s="206"/>
      <c r="L65" s="206"/>
      <c r="M65" s="206"/>
      <c r="N65" s="206"/>
      <c r="O65" s="206"/>
      <c r="P65" s="206"/>
      <c r="Q65" s="206"/>
    </row>
    <row r="66" customFormat="false" ht="15" hidden="false" customHeight="false" outlineLevel="0" collapsed="false">
      <c r="A66" s="206"/>
      <c r="B66" s="206"/>
      <c r="C66" s="206"/>
      <c r="D66" s="206"/>
      <c r="E66" s="206"/>
      <c r="F66" s="206"/>
      <c r="G66" s="206"/>
      <c r="H66" s="206"/>
      <c r="I66" s="206"/>
      <c r="J66" s="206"/>
      <c r="K66" s="206"/>
      <c r="L66" s="206"/>
      <c r="M66" s="206"/>
      <c r="N66" s="206"/>
      <c r="O66" s="206"/>
      <c r="P66" s="206"/>
      <c r="Q66" s="206"/>
    </row>
    <row r="67" customFormat="false" ht="15" hidden="false" customHeight="false" outlineLevel="0" collapsed="false">
      <c r="A67" s="206"/>
      <c r="B67" s="206"/>
      <c r="C67" s="206"/>
      <c r="D67" s="206"/>
      <c r="E67" s="206"/>
      <c r="F67" s="206"/>
      <c r="G67" s="206"/>
      <c r="H67" s="206"/>
      <c r="I67" s="206"/>
      <c r="J67" s="206"/>
      <c r="K67" s="206"/>
      <c r="L67" s="206"/>
      <c r="M67" s="206"/>
      <c r="N67" s="206"/>
      <c r="O67" s="206"/>
      <c r="P67" s="206"/>
      <c r="Q67" s="206"/>
    </row>
    <row r="68" customFormat="false" ht="15" hidden="false" customHeight="false" outlineLevel="0" collapsed="false">
      <c r="A68" s="206"/>
      <c r="B68" s="206"/>
      <c r="C68" s="206"/>
      <c r="D68" s="206"/>
      <c r="E68" s="206"/>
      <c r="F68" s="206"/>
      <c r="G68" s="206"/>
      <c r="H68" s="206"/>
      <c r="I68" s="206"/>
      <c r="J68" s="206"/>
      <c r="K68" s="206"/>
      <c r="L68" s="206"/>
      <c r="M68" s="206"/>
      <c r="N68" s="206"/>
      <c r="O68" s="206"/>
      <c r="P68" s="206"/>
      <c r="Q68" s="206"/>
    </row>
    <row r="69" customFormat="false" ht="15" hidden="false" customHeight="false" outlineLevel="0" collapsed="false">
      <c r="A69" s="206"/>
      <c r="B69" s="206"/>
      <c r="C69" s="206"/>
      <c r="D69" s="206"/>
      <c r="E69" s="206"/>
      <c r="F69" s="206"/>
      <c r="G69" s="206"/>
      <c r="H69" s="206"/>
      <c r="I69" s="206"/>
      <c r="J69" s="206"/>
      <c r="K69" s="206"/>
      <c r="L69" s="206"/>
      <c r="M69" s="206"/>
      <c r="N69" s="206"/>
      <c r="O69" s="206"/>
      <c r="P69" s="206"/>
      <c r="Q69" s="206"/>
    </row>
    <row r="70" customFormat="false" ht="15" hidden="false" customHeight="false" outlineLevel="0" collapsed="false">
      <c r="A70" s="206"/>
      <c r="B70" s="206"/>
      <c r="C70" s="206"/>
      <c r="D70" s="206"/>
      <c r="E70" s="206"/>
      <c r="F70" s="206"/>
      <c r="G70" s="206"/>
      <c r="H70" s="206"/>
      <c r="I70" s="206"/>
      <c r="J70" s="206"/>
      <c r="K70" s="206"/>
      <c r="L70" s="206"/>
      <c r="M70" s="206"/>
      <c r="N70" s="206"/>
      <c r="O70" s="206"/>
      <c r="P70" s="206"/>
      <c r="Q70" s="206"/>
    </row>
    <row r="71" customFormat="false" ht="15" hidden="false" customHeight="false" outlineLevel="0" collapsed="false">
      <c r="A71" s="206"/>
      <c r="B71" s="206"/>
      <c r="C71" s="206"/>
      <c r="D71" s="206"/>
      <c r="E71" s="206"/>
      <c r="F71" s="206"/>
      <c r="G71" s="206"/>
      <c r="H71" s="206"/>
      <c r="I71" s="206"/>
      <c r="J71" s="206"/>
      <c r="K71" s="206"/>
      <c r="L71" s="206"/>
      <c r="M71" s="206"/>
      <c r="N71" s="206"/>
      <c r="O71" s="206"/>
      <c r="P71" s="206"/>
      <c r="Q71" s="206"/>
    </row>
    <row r="72" customFormat="false" ht="15" hidden="false" customHeight="false" outlineLevel="0" collapsed="false">
      <c r="A72" s="206"/>
      <c r="B72" s="206"/>
      <c r="C72" s="206"/>
      <c r="D72" s="206"/>
      <c r="E72" s="206"/>
      <c r="F72" s="206"/>
      <c r="G72" s="206"/>
      <c r="H72" s="206"/>
      <c r="I72" s="206"/>
      <c r="J72" s="206"/>
      <c r="K72" s="206"/>
      <c r="L72" s="206"/>
      <c r="M72" s="206"/>
      <c r="N72" s="206"/>
      <c r="O72" s="206"/>
      <c r="P72" s="206"/>
      <c r="Q72" s="206"/>
    </row>
    <row r="73" customFormat="false" ht="15" hidden="false" customHeight="false" outlineLevel="0" collapsed="false">
      <c r="A73" s="206"/>
      <c r="B73" s="206"/>
      <c r="C73" s="206"/>
      <c r="D73" s="206"/>
      <c r="E73" s="206"/>
      <c r="F73" s="206"/>
      <c r="G73" s="206"/>
      <c r="H73" s="206"/>
      <c r="I73" s="206"/>
      <c r="J73" s="206"/>
      <c r="K73" s="206"/>
      <c r="L73" s="206"/>
      <c r="M73" s="206"/>
      <c r="N73" s="206"/>
      <c r="O73" s="206"/>
      <c r="P73" s="206"/>
      <c r="Q73" s="206"/>
    </row>
    <row r="74" customFormat="false" ht="15" hidden="false" customHeight="false" outlineLevel="0" collapsed="false">
      <c r="A74" s="206"/>
      <c r="B74" s="206"/>
      <c r="C74" s="206"/>
      <c r="D74" s="206"/>
      <c r="E74" s="206"/>
      <c r="F74" s="206"/>
      <c r="G74" s="206"/>
      <c r="H74" s="206"/>
      <c r="I74" s="206"/>
      <c r="J74" s="206"/>
      <c r="K74" s="206"/>
      <c r="L74" s="206"/>
      <c r="M74" s="206"/>
      <c r="N74" s="206"/>
      <c r="O74" s="206"/>
      <c r="P74" s="206"/>
      <c r="Q74" s="206"/>
    </row>
    <row r="75" customFormat="false" ht="15" hidden="false" customHeight="false" outlineLevel="0" collapsed="false">
      <c r="A75" s="206"/>
      <c r="B75" s="206"/>
      <c r="C75" s="206"/>
      <c r="D75" s="206"/>
      <c r="E75" s="206"/>
      <c r="F75" s="206"/>
      <c r="G75" s="206"/>
      <c r="H75" s="206"/>
      <c r="I75" s="206"/>
      <c r="J75" s="206"/>
      <c r="K75" s="206"/>
      <c r="L75" s="206"/>
      <c r="M75" s="206"/>
      <c r="N75" s="206"/>
      <c r="O75" s="206"/>
      <c r="P75" s="206"/>
      <c r="Q75" s="206"/>
    </row>
    <row r="76" customFormat="false" ht="15" hidden="false" customHeight="false" outlineLevel="0" collapsed="false">
      <c r="A76" s="206"/>
      <c r="B76" s="206"/>
      <c r="C76" s="206"/>
      <c r="D76" s="206"/>
      <c r="E76" s="206"/>
      <c r="F76" s="206"/>
      <c r="G76" s="206"/>
      <c r="H76" s="206"/>
      <c r="I76" s="206"/>
      <c r="J76" s="206"/>
      <c r="K76" s="206"/>
      <c r="L76" s="206"/>
      <c r="M76" s="206"/>
      <c r="N76" s="206"/>
      <c r="O76" s="206"/>
      <c r="P76" s="206"/>
      <c r="Q76" s="206"/>
    </row>
    <row r="77" customFormat="false" ht="15" hidden="false" customHeight="false" outlineLevel="0" collapsed="false">
      <c r="A77" s="206"/>
      <c r="B77" s="206"/>
      <c r="C77" s="206"/>
      <c r="D77" s="206"/>
      <c r="E77" s="206"/>
      <c r="F77" s="206"/>
      <c r="G77" s="206"/>
      <c r="H77" s="206"/>
      <c r="I77" s="206"/>
      <c r="J77" s="206"/>
      <c r="K77" s="206"/>
      <c r="L77" s="206"/>
      <c r="M77" s="206"/>
      <c r="N77" s="206"/>
      <c r="O77" s="206"/>
      <c r="P77" s="206"/>
      <c r="Q77" s="206"/>
    </row>
    <row r="78" customFormat="false" ht="15" hidden="false" customHeight="false" outlineLevel="0" collapsed="false">
      <c r="A78" s="206"/>
      <c r="B78" s="206"/>
      <c r="C78" s="206"/>
      <c r="D78" s="206"/>
      <c r="E78" s="206"/>
      <c r="F78" s="206"/>
      <c r="G78" s="206"/>
      <c r="H78" s="206"/>
      <c r="I78" s="206"/>
      <c r="J78" s="206"/>
      <c r="K78" s="206"/>
      <c r="L78" s="206"/>
      <c r="M78" s="206"/>
      <c r="N78" s="206"/>
      <c r="O78" s="206"/>
      <c r="P78" s="206"/>
      <c r="Q78" s="206"/>
    </row>
    <row r="79" customFormat="false" ht="15" hidden="false" customHeight="false" outlineLevel="0" collapsed="false">
      <c r="A79" s="206"/>
      <c r="B79" s="206"/>
      <c r="C79" s="206"/>
      <c r="D79" s="206"/>
      <c r="E79" s="206"/>
      <c r="F79" s="206"/>
      <c r="G79" s="206"/>
      <c r="H79" s="206"/>
      <c r="I79" s="206"/>
      <c r="J79" s="206"/>
      <c r="K79" s="206"/>
      <c r="L79" s="206"/>
      <c r="M79" s="206"/>
      <c r="N79" s="206"/>
      <c r="O79" s="206"/>
      <c r="P79" s="206"/>
      <c r="Q79" s="206"/>
    </row>
    <row r="80" customFormat="false" ht="15" hidden="false" customHeight="false" outlineLevel="0" collapsed="false">
      <c r="A80" s="206"/>
      <c r="B80" s="206"/>
      <c r="C80" s="206"/>
      <c r="D80" s="206"/>
      <c r="E80" s="206"/>
      <c r="F80" s="206"/>
      <c r="G80" s="206"/>
      <c r="H80" s="206"/>
      <c r="I80" s="206"/>
      <c r="J80" s="206"/>
      <c r="K80" s="206"/>
      <c r="L80" s="206"/>
      <c r="M80" s="206"/>
      <c r="N80" s="206"/>
      <c r="O80" s="206"/>
      <c r="P80" s="206"/>
      <c r="Q80" s="206"/>
    </row>
    <row r="81" customFormat="false" ht="15" hidden="false" customHeight="false" outlineLevel="0" collapsed="false">
      <c r="A81" s="206"/>
      <c r="B81" s="206"/>
      <c r="C81" s="206"/>
      <c r="D81" s="206"/>
      <c r="E81" s="206"/>
      <c r="F81" s="206"/>
      <c r="G81" s="206"/>
      <c r="H81" s="206"/>
      <c r="I81" s="206"/>
      <c r="J81" s="206"/>
      <c r="K81" s="206"/>
      <c r="L81" s="206"/>
      <c r="M81" s="206"/>
      <c r="N81" s="206"/>
      <c r="O81" s="206"/>
      <c r="P81" s="206"/>
      <c r="Q81" s="206"/>
    </row>
    <row r="82" customFormat="false" ht="15" hidden="false" customHeight="false" outlineLevel="0" collapsed="false">
      <c r="A82" s="206"/>
      <c r="B82" s="206"/>
      <c r="C82" s="206"/>
      <c r="D82" s="206"/>
      <c r="E82" s="206"/>
      <c r="F82" s="206"/>
      <c r="G82" s="206"/>
      <c r="H82" s="206"/>
      <c r="I82" s="206"/>
      <c r="J82" s="206"/>
      <c r="K82" s="206"/>
      <c r="L82" s="206"/>
      <c r="M82" s="206"/>
      <c r="N82" s="206"/>
      <c r="O82" s="206"/>
      <c r="P82" s="206"/>
      <c r="Q82" s="206"/>
    </row>
    <row r="83" customFormat="false" ht="15" hidden="false" customHeight="false" outlineLevel="0" collapsed="false">
      <c r="A83" s="206"/>
      <c r="B83" s="206"/>
      <c r="C83" s="206"/>
      <c r="D83" s="206"/>
      <c r="E83" s="206"/>
      <c r="F83" s="206"/>
      <c r="G83" s="206"/>
      <c r="H83" s="206"/>
      <c r="I83" s="206"/>
      <c r="J83" s="206"/>
      <c r="K83" s="206"/>
      <c r="L83" s="206"/>
      <c r="M83" s="206"/>
      <c r="N83" s="206"/>
      <c r="O83" s="206"/>
      <c r="P83" s="206"/>
      <c r="Q83" s="206"/>
    </row>
    <row r="84" customFormat="false" ht="15" hidden="false" customHeight="false" outlineLevel="0" collapsed="false">
      <c r="A84" s="206"/>
      <c r="B84" s="206"/>
      <c r="C84" s="206"/>
      <c r="D84" s="206"/>
      <c r="E84" s="206"/>
      <c r="F84" s="206"/>
      <c r="G84" s="206"/>
      <c r="H84" s="206"/>
      <c r="I84" s="206"/>
      <c r="J84" s="206"/>
      <c r="K84" s="206"/>
      <c r="L84" s="206"/>
      <c r="M84" s="206"/>
      <c r="N84" s="206"/>
      <c r="O84" s="206"/>
      <c r="P84" s="206"/>
      <c r="Q84" s="206"/>
    </row>
    <row r="85" customFormat="false" ht="15" hidden="false" customHeight="false" outlineLevel="0" collapsed="false">
      <c r="A85" s="206"/>
      <c r="B85" s="206"/>
      <c r="C85" s="206"/>
      <c r="D85" s="206"/>
      <c r="E85" s="206"/>
      <c r="F85" s="206"/>
      <c r="G85" s="206"/>
      <c r="H85" s="206"/>
      <c r="I85" s="206"/>
      <c r="J85" s="206"/>
      <c r="K85" s="206"/>
      <c r="L85" s="206"/>
      <c r="M85" s="206"/>
      <c r="N85" s="206"/>
      <c r="O85" s="206"/>
      <c r="P85" s="206"/>
      <c r="Q85" s="206"/>
    </row>
    <row r="86" customFormat="false" ht="15" hidden="false" customHeight="false" outlineLevel="0" collapsed="false">
      <c r="A86" s="206"/>
      <c r="B86" s="206"/>
      <c r="C86" s="206"/>
      <c r="D86" s="206"/>
      <c r="E86" s="206"/>
      <c r="F86" s="206"/>
      <c r="G86" s="206"/>
      <c r="H86" s="206"/>
      <c r="I86" s="206"/>
      <c r="J86" s="206"/>
      <c r="K86" s="206"/>
      <c r="L86" s="206"/>
      <c r="M86" s="206"/>
      <c r="N86" s="206"/>
      <c r="O86" s="206"/>
      <c r="P86" s="206"/>
      <c r="Q86" s="206"/>
    </row>
    <row r="87" customFormat="false" ht="15" hidden="false" customHeight="false" outlineLevel="0" collapsed="false">
      <c r="A87" s="206"/>
      <c r="B87" s="206"/>
      <c r="C87" s="206"/>
      <c r="D87" s="206"/>
      <c r="E87" s="206"/>
      <c r="F87" s="206"/>
      <c r="G87" s="206"/>
      <c r="H87" s="206"/>
      <c r="I87" s="206"/>
      <c r="J87" s="206"/>
      <c r="K87" s="206"/>
      <c r="L87" s="206"/>
      <c r="M87" s="206"/>
      <c r="N87" s="206"/>
      <c r="O87" s="206"/>
      <c r="P87" s="206"/>
      <c r="Q87" s="206"/>
    </row>
    <row r="88" customFormat="false" ht="15" hidden="false" customHeight="false" outlineLevel="0" collapsed="false">
      <c r="A88" s="206"/>
      <c r="B88" s="206"/>
      <c r="C88" s="206"/>
      <c r="D88" s="206"/>
      <c r="E88" s="206"/>
      <c r="F88" s="206"/>
      <c r="G88" s="206"/>
      <c r="H88" s="206"/>
      <c r="I88" s="206"/>
      <c r="J88" s="206"/>
      <c r="K88" s="206"/>
      <c r="L88" s="206"/>
      <c r="M88" s="206"/>
      <c r="N88" s="206"/>
      <c r="O88" s="206"/>
      <c r="P88" s="206"/>
      <c r="Q88" s="206"/>
    </row>
    <row r="89" customFormat="false" ht="15" hidden="false" customHeight="false" outlineLevel="0" collapsed="false">
      <c r="A89" s="206"/>
      <c r="B89" s="206"/>
      <c r="C89" s="206"/>
      <c r="D89" s="206"/>
      <c r="E89" s="206"/>
      <c r="F89" s="206"/>
      <c r="G89" s="206"/>
      <c r="H89" s="206"/>
      <c r="I89" s="206"/>
      <c r="J89" s="206"/>
      <c r="K89" s="206"/>
      <c r="L89" s="206"/>
      <c r="M89" s="206"/>
      <c r="N89" s="206"/>
      <c r="O89" s="206"/>
      <c r="P89" s="206"/>
      <c r="Q89" s="206"/>
    </row>
    <row r="90" customFormat="false" ht="15" hidden="false" customHeight="false" outlineLevel="0" collapsed="false">
      <c r="A90" s="206"/>
      <c r="B90" s="206"/>
      <c r="C90" s="206"/>
      <c r="D90" s="206"/>
      <c r="E90" s="206"/>
      <c r="F90" s="206"/>
      <c r="G90" s="206"/>
      <c r="H90" s="206"/>
      <c r="I90" s="206"/>
      <c r="J90" s="206"/>
      <c r="K90" s="206"/>
      <c r="L90" s="206"/>
      <c r="M90" s="206"/>
      <c r="N90" s="206"/>
      <c r="O90" s="206"/>
      <c r="P90" s="206"/>
      <c r="Q90" s="206"/>
    </row>
    <row r="91" customFormat="false" ht="15" hidden="false" customHeight="false" outlineLevel="0" collapsed="false">
      <c r="A91" s="206"/>
      <c r="B91" s="206"/>
      <c r="C91" s="206"/>
      <c r="D91" s="206"/>
      <c r="E91" s="206"/>
      <c r="F91" s="206"/>
      <c r="G91" s="206"/>
      <c r="H91" s="206"/>
      <c r="I91" s="206"/>
      <c r="J91" s="206"/>
      <c r="K91" s="206"/>
      <c r="L91" s="206"/>
      <c r="M91" s="206"/>
      <c r="N91" s="206"/>
      <c r="O91" s="206"/>
      <c r="P91" s="206"/>
      <c r="Q91" s="206"/>
    </row>
    <row r="92" customFormat="false" ht="15" hidden="false" customHeight="false" outlineLevel="0" collapsed="false">
      <c r="A92" s="206"/>
      <c r="B92" s="206"/>
      <c r="C92" s="206"/>
      <c r="D92" s="206"/>
      <c r="E92" s="206"/>
      <c r="F92" s="206"/>
      <c r="G92" s="206"/>
      <c r="H92" s="206"/>
      <c r="I92" s="206"/>
      <c r="J92" s="206"/>
      <c r="K92" s="206"/>
      <c r="L92" s="206"/>
      <c r="M92" s="206"/>
      <c r="N92" s="206"/>
      <c r="O92" s="206"/>
      <c r="P92" s="206"/>
      <c r="Q92" s="206"/>
    </row>
    <row r="93" customFormat="false" ht="15" hidden="false" customHeight="false" outlineLevel="0" collapsed="false">
      <c r="A93" s="206"/>
      <c r="B93" s="206"/>
      <c r="C93" s="206"/>
      <c r="D93" s="206"/>
      <c r="E93" s="206"/>
      <c r="F93" s="206"/>
      <c r="G93" s="206"/>
      <c r="H93" s="206"/>
      <c r="I93" s="206"/>
      <c r="J93" s="206"/>
      <c r="K93" s="206"/>
      <c r="L93" s="206"/>
      <c r="M93" s="206"/>
      <c r="N93" s="206"/>
      <c r="O93" s="206"/>
      <c r="P93" s="206"/>
      <c r="Q93" s="206"/>
    </row>
    <row r="94" customFormat="false" ht="15" hidden="false" customHeight="false" outlineLevel="0" collapsed="false">
      <c r="A94" s="206"/>
      <c r="B94" s="206"/>
      <c r="C94" s="206"/>
      <c r="D94" s="206"/>
      <c r="E94" s="206"/>
      <c r="F94" s="206"/>
      <c r="G94" s="206"/>
      <c r="H94" s="206"/>
      <c r="I94" s="206"/>
      <c r="J94" s="206"/>
      <c r="K94" s="206"/>
      <c r="L94" s="206"/>
      <c r="M94" s="206"/>
      <c r="N94" s="206"/>
      <c r="O94" s="206"/>
      <c r="P94" s="206"/>
      <c r="Q94" s="206"/>
    </row>
    <row r="95" customFormat="false" ht="15" hidden="false" customHeight="false" outlineLevel="0" collapsed="false">
      <c r="A95" s="206"/>
      <c r="B95" s="206"/>
      <c r="C95" s="206"/>
      <c r="D95" s="206"/>
      <c r="E95" s="206"/>
      <c r="F95" s="206"/>
      <c r="G95" s="206"/>
      <c r="H95" s="206"/>
      <c r="I95" s="206"/>
      <c r="J95" s="206"/>
      <c r="K95" s="206"/>
      <c r="L95" s="206"/>
      <c r="M95" s="206"/>
      <c r="N95" s="206"/>
      <c r="O95" s="206"/>
      <c r="P95" s="206"/>
      <c r="Q95" s="206"/>
    </row>
    <row r="96" customFormat="false" ht="15" hidden="false" customHeight="false" outlineLevel="0" collapsed="false">
      <c r="A96" s="206"/>
      <c r="B96" s="206"/>
      <c r="C96" s="206"/>
      <c r="D96" s="206"/>
      <c r="E96" s="206"/>
      <c r="F96" s="206"/>
      <c r="G96" s="206"/>
      <c r="H96" s="206"/>
      <c r="I96" s="206"/>
      <c r="J96" s="206"/>
      <c r="K96" s="206"/>
      <c r="L96" s="206"/>
      <c r="M96" s="206"/>
      <c r="N96" s="206"/>
      <c r="O96" s="206"/>
      <c r="P96" s="206"/>
      <c r="Q96" s="206"/>
    </row>
    <row r="97" customFormat="false" ht="15" hidden="false" customHeight="false" outlineLevel="0" collapsed="false">
      <c r="A97" s="206"/>
      <c r="B97" s="206"/>
      <c r="C97" s="206"/>
      <c r="D97" s="206"/>
      <c r="E97" s="206"/>
      <c r="F97" s="206"/>
      <c r="G97" s="206"/>
      <c r="H97" s="206"/>
      <c r="I97" s="206"/>
      <c r="J97" s="206"/>
      <c r="K97" s="206"/>
      <c r="L97" s="206"/>
      <c r="M97" s="206"/>
      <c r="N97" s="206"/>
      <c r="O97" s="206"/>
      <c r="P97" s="206"/>
      <c r="Q97" s="206"/>
    </row>
    <row r="98" customFormat="false" ht="15" hidden="false" customHeight="false" outlineLevel="0" collapsed="false">
      <c r="A98" s="206"/>
      <c r="B98" s="206"/>
      <c r="C98" s="206"/>
      <c r="D98" s="206"/>
      <c r="E98" s="206"/>
      <c r="F98" s="206"/>
      <c r="G98" s="206"/>
      <c r="H98" s="206"/>
      <c r="I98" s="206"/>
      <c r="J98" s="206"/>
      <c r="K98" s="206"/>
      <c r="L98" s="206"/>
      <c r="M98" s="206"/>
      <c r="N98" s="206"/>
      <c r="O98" s="206"/>
      <c r="P98" s="206"/>
      <c r="Q98" s="206"/>
    </row>
    <row r="99" customFormat="false" ht="15" hidden="false" customHeight="false" outlineLevel="0" collapsed="false">
      <c r="A99" s="206"/>
      <c r="B99" s="206"/>
      <c r="C99" s="206"/>
      <c r="D99" s="206"/>
      <c r="E99" s="206"/>
      <c r="F99" s="206"/>
      <c r="G99" s="206"/>
      <c r="H99" s="206"/>
      <c r="I99" s="206"/>
      <c r="J99" s="206"/>
      <c r="K99" s="206"/>
      <c r="L99" s="206"/>
      <c r="M99" s="206"/>
      <c r="N99" s="206"/>
      <c r="O99" s="206"/>
      <c r="P99" s="206"/>
      <c r="Q99" s="206"/>
    </row>
    <row r="100" customFormat="false" ht="15" hidden="false" customHeight="false" outlineLevel="0" collapsed="false">
      <c r="A100" s="206"/>
      <c r="B100" s="206"/>
      <c r="C100" s="206"/>
      <c r="D100" s="206"/>
      <c r="E100" s="206"/>
      <c r="F100" s="206"/>
      <c r="G100" s="206"/>
      <c r="H100" s="206"/>
      <c r="I100" s="206"/>
      <c r="J100" s="206"/>
      <c r="K100" s="206"/>
      <c r="L100" s="206"/>
      <c r="M100" s="206"/>
      <c r="N100" s="206"/>
      <c r="O100" s="206"/>
      <c r="P100" s="206"/>
      <c r="Q100" s="206"/>
    </row>
    <row r="101" customFormat="false" ht="15" hidden="false" customHeight="false" outlineLevel="0" collapsed="false">
      <c r="A101" s="206"/>
      <c r="B101" s="206"/>
      <c r="C101" s="206"/>
      <c r="D101" s="206"/>
      <c r="E101" s="206"/>
      <c r="F101" s="206"/>
      <c r="G101" s="206"/>
      <c r="H101" s="206"/>
      <c r="I101" s="206"/>
      <c r="J101" s="206"/>
      <c r="K101" s="206"/>
      <c r="L101" s="206"/>
      <c r="M101" s="206"/>
      <c r="N101" s="206"/>
      <c r="O101" s="206"/>
      <c r="P101" s="206"/>
      <c r="Q101" s="206"/>
    </row>
  </sheetData>
  <mergeCells count="16">
    <mergeCell ref="A1:I1"/>
    <mergeCell ref="A2:I2"/>
    <mergeCell ref="A4:B4"/>
    <mergeCell ref="D4:E4"/>
    <mergeCell ref="A5:B5"/>
    <mergeCell ref="D5:E5"/>
    <mergeCell ref="A6:B6"/>
    <mergeCell ref="D6:E6"/>
    <mergeCell ref="A7:B7"/>
    <mergeCell ref="D7:E7"/>
    <mergeCell ref="A8:B8"/>
    <mergeCell ref="D8:E8"/>
    <mergeCell ref="A11:I11"/>
    <mergeCell ref="A13:E13"/>
    <mergeCell ref="A23:H23"/>
    <mergeCell ref="A24:H24"/>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11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15" activeCellId="0" sqref="H15"/>
    </sheetView>
  </sheetViews>
  <sheetFormatPr defaultColWidth="8.9921875" defaultRowHeight="15" zeroHeight="false" outlineLevelRow="0" outlineLevelCol="0"/>
  <cols>
    <col collapsed="false" customWidth="true" hidden="false" outlineLevel="0" max="1" min="1" style="203" width="6.25"/>
    <col collapsed="false" customWidth="true" hidden="false" outlineLevel="0" max="2" min="2" style="203" width="33.51"/>
    <col collapsed="false" customWidth="true" hidden="false" outlineLevel="0" max="3" min="3" style="203" width="10.75"/>
    <col collapsed="false" customWidth="true" hidden="false" outlineLevel="0" max="4" min="4" style="203" width="11.13"/>
    <col collapsed="false" customWidth="true" hidden="false" outlineLevel="0" max="5" min="5" style="203" width="9.61"/>
    <col collapsed="false" customWidth="true" hidden="false" outlineLevel="0" max="6" min="6" style="203" width="9.38"/>
    <col collapsed="false" customWidth="false" hidden="false" outlineLevel="0" max="7" min="7" style="203" width="9"/>
    <col collapsed="false" customWidth="true" hidden="false" outlineLevel="0" max="8" min="8" style="203" width="9.26"/>
    <col collapsed="false" customWidth="true" hidden="false" outlineLevel="0" max="9" min="9" style="203" width="10.38"/>
    <col collapsed="false" customWidth="false" hidden="false" outlineLevel="0" max="1024" min="10" style="203" width="9"/>
  </cols>
  <sheetData>
    <row r="1" customFormat="false" ht="15" hidden="false" customHeight="false" outlineLevel="0" collapsed="false">
      <c r="A1" s="204" t="s">
        <v>188</v>
      </c>
      <c r="B1" s="204"/>
      <c r="C1" s="204"/>
      <c r="D1" s="204"/>
      <c r="E1" s="204"/>
      <c r="F1" s="204"/>
      <c r="G1" s="204"/>
      <c r="H1" s="204"/>
      <c r="I1" s="204"/>
      <c r="J1" s="205"/>
      <c r="K1" s="206"/>
      <c r="L1" s="206"/>
      <c r="M1" s="206"/>
      <c r="N1" s="206"/>
      <c r="O1" s="206"/>
      <c r="P1" s="206"/>
      <c r="Q1" s="206"/>
    </row>
    <row r="2" customFormat="false" ht="15" hidden="false" customHeight="false" outlineLevel="0" collapsed="false">
      <c r="A2" s="207" t="s">
        <v>189</v>
      </c>
      <c r="B2" s="207"/>
      <c r="C2" s="207"/>
      <c r="D2" s="207"/>
      <c r="E2" s="207"/>
      <c r="F2" s="207"/>
      <c r="G2" s="207"/>
      <c r="H2" s="207"/>
      <c r="I2" s="207"/>
      <c r="J2" s="205"/>
      <c r="K2" s="206"/>
      <c r="L2" s="206"/>
      <c r="M2" s="206"/>
      <c r="N2" s="206"/>
      <c r="O2" s="206"/>
      <c r="P2" s="206"/>
      <c r="Q2" s="206"/>
    </row>
    <row r="3" customFormat="false" ht="15" hidden="false" customHeight="false" outlineLevel="0" collapsed="false">
      <c r="A3" s="206"/>
      <c r="B3" s="206"/>
      <c r="C3" s="206"/>
      <c r="D3" s="206"/>
      <c r="E3" s="206"/>
      <c r="F3" s="206"/>
      <c r="G3" s="206"/>
      <c r="H3" s="206"/>
      <c r="I3" s="206"/>
      <c r="J3" s="206"/>
      <c r="K3" s="206"/>
      <c r="L3" s="206"/>
      <c r="M3" s="206"/>
      <c r="N3" s="206"/>
      <c r="O3" s="206"/>
      <c r="P3" s="206"/>
      <c r="Q3" s="206"/>
    </row>
    <row r="4" customFormat="false" ht="15" hidden="false" customHeight="false" outlineLevel="0" collapsed="false">
      <c r="A4" s="208" t="s">
        <v>190</v>
      </c>
      <c r="B4" s="208"/>
      <c r="C4" s="208" t="s">
        <v>191</v>
      </c>
      <c r="D4" s="208" t="s">
        <v>192</v>
      </c>
      <c r="E4" s="208"/>
      <c r="F4" s="206"/>
      <c r="G4" s="206"/>
      <c r="H4" s="206"/>
      <c r="I4" s="206"/>
      <c r="J4" s="206"/>
      <c r="K4" s="206"/>
      <c r="L4" s="206"/>
      <c r="M4" s="206"/>
      <c r="N4" s="206"/>
      <c r="O4" s="206"/>
      <c r="P4" s="206"/>
      <c r="Q4" s="206"/>
    </row>
    <row r="5" customFormat="false" ht="15" hidden="false" customHeight="false" outlineLevel="0" collapsed="false">
      <c r="A5" s="209" t="s">
        <v>193</v>
      </c>
      <c r="B5" s="209"/>
      <c r="C5" s="209" t="n">
        <v>1</v>
      </c>
      <c r="D5" s="209" t="n">
        <v>2</v>
      </c>
      <c r="E5" s="209"/>
      <c r="F5" s="206"/>
      <c r="G5" s="206"/>
      <c r="H5" s="206"/>
      <c r="I5" s="206"/>
      <c r="J5" s="206"/>
      <c r="K5" s="206"/>
      <c r="L5" s="206"/>
      <c r="M5" s="206"/>
      <c r="N5" s="206"/>
      <c r="O5" s="206"/>
      <c r="P5" s="206"/>
      <c r="Q5" s="206"/>
    </row>
    <row r="6" customFormat="false" ht="15" hidden="false" customHeight="false" outlineLevel="0" collapsed="false">
      <c r="A6" s="209" t="s">
        <v>194</v>
      </c>
      <c r="B6" s="209"/>
      <c r="C6" s="209" t="n">
        <v>2</v>
      </c>
      <c r="D6" s="209" t="n">
        <v>4</v>
      </c>
      <c r="E6" s="209"/>
      <c r="F6" s="206"/>
      <c r="G6" s="206"/>
      <c r="H6" s="206"/>
      <c r="I6" s="206"/>
      <c r="J6" s="206"/>
      <c r="K6" s="206"/>
      <c r="L6" s="206"/>
      <c r="M6" s="206"/>
      <c r="N6" s="206"/>
      <c r="O6" s="206"/>
      <c r="P6" s="206"/>
      <c r="Q6" s="206"/>
    </row>
    <row r="7" customFormat="false" ht="15" hidden="false" customHeight="false" outlineLevel="0" collapsed="false">
      <c r="A7" s="209" t="s">
        <v>195</v>
      </c>
      <c r="B7" s="209"/>
      <c r="C7" s="209" t="n">
        <v>1</v>
      </c>
      <c r="D7" s="209" t="n">
        <v>2</v>
      </c>
      <c r="E7" s="209"/>
      <c r="F7" s="206"/>
      <c r="G7" s="206"/>
      <c r="H7" s="206"/>
      <c r="I7" s="206"/>
      <c r="J7" s="206"/>
      <c r="K7" s="206"/>
      <c r="L7" s="206"/>
      <c r="M7" s="206"/>
      <c r="N7" s="206"/>
      <c r="O7" s="206"/>
      <c r="P7" s="206"/>
      <c r="Q7" s="206"/>
    </row>
    <row r="8" customFormat="false" ht="15" hidden="false" customHeight="false" outlineLevel="0" collapsed="false">
      <c r="A8" s="208" t="s">
        <v>196</v>
      </c>
      <c r="B8" s="208"/>
      <c r="C8" s="208" t="n">
        <v>4</v>
      </c>
      <c r="D8" s="208" t="n">
        <v>8</v>
      </c>
      <c r="E8" s="208"/>
      <c r="F8" s="206"/>
      <c r="G8" s="206"/>
      <c r="H8" s="206"/>
      <c r="I8" s="206"/>
      <c r="J8" s="206"/>
      <c r="K8" s="206"/>
      <c r="L8" s="206"/>
      <c r="M8" s="206"/>
      <c r="N8" s="206"/>
      <c r="O8" s="206"/>
      <c r="P8" s="206"/>
      <c r="Q8" s="206"/>
    </row>
    <row r="9" customFormat="false" ht="15" hidden="false" customHeight="false" outlineLevel="0" collapsed="false">
      <c r="A9" s="206"/>
      <c r="B9" s="206"/>
      <c r="C9" s="206"/>
      <c r="D9" s="206"/>
      <c r="E9" s="206"/>
      <c r="F9" s="206"/>
      <c r="G9" s="206"/>
      <c r="H9" s="206"/>
      <c r="I9" s="206"/>
      <c r="J9" s="206"/>
      <c r="K9" s="206"/>
      <c r="L9" s="206"/>
      <c r="M9" s="206"/>
      <c r="N9" s="206"/>
      <c r="O9" s="206"/>
      <c r="P9" s="206"/>
      <c r="Q9" s="206"/>
    </row>
    <row r="10" customFormat="false" ht="15" hidden="false" customHeight="false" outlineLevel="0" collapsed="false">
      <c r="A10" s="206"/>
      <c r="B10" s="206"/>
      <c r="C10" s="206"/>
      <c r="D10" s="206"/>
      <c r="E10" s="206"/>
      <c r="F10" s="206"/>
      <c r="G10" s="206"/>
      <c r="H10" s="206"/>
      <c r="I10" s="206"/>
      <c r="J10" s="206"/>
      <c r="K10" s="206"/>
      <c r="L10" s="206"/>
      <c r="M10" s="206"/>
      <c r="N10" s="206"/>
      <c r="O10" s="206"/>
      <c r="P10" s="206"/>
      <c r="Q10" s="206"/>
    </row>
    <row r="11" customFormat="false" ht="15" hidden="false" customHeight="false" outlineLevel="0" collapsed="false">
      <c r="A11" s="210" t="s">
        <v>226</v>
      </c>
      <c r="B11" s="210"/>
      <c r="C11" s="210"/>
      <c r="D11" s="210"/>
      <c r="E11" s="210"/>
      <c r="F11" s="210"/>
      <c r="G11" s="210"/>
      <c r="H11" s="210"/>
      <c r="I11" s="210"/>
      <c r="J11" s="206"/>
      <c r="K11" s="206"/>
      <c r="L11" s="206"/>
      <c r="M11" s="206"/>
      <c r="N11" s="206"/>
      <c r="O11" s="206"/>
      <c r="P11" s="206"/>
      <c r="Q11" s="206"/>
    </row>
    <row r="12" customFormat="false" ht="43.25" hidden="false" customHeight="false" outlineLevel="0" collapsed="false">
      <c r="A12" s="211" t="s">
        <v>198</v>
      </c>
      <c r="B12" s="211" t="s">
        <v>199</v>
      </c>
      <c r="C12" s="212" t="s">
        <v>200</v>
      </c>
      <c r="D12" s="212" t="s">
        <v>201</v>
      </c>
      <c r="E12" s="212" t="s">
        <v>203</v>
      </c>
      <c r="F12" s="212" t="s">
        <v>227</v>
      </c>
      <c r="G12" s="213" t="s">
        <v>205</v>
      </c>
      <c r="H12" s="212" t="s">
        <v>228</v>
      </c>
      <c r="I12" s="212" t="s">
        <v>206</v>
      </c>
      <c r="J12" s="206"/>
      <c r="K12" s="206"/>
      <c r="L12" s="206"/>
      <c r="M12" s="206"/>
      <c r="N12" s="206"/>
      <c r="O12" s="206"/>
      <c r="P12" s="206"/>
      <c r="Q12" s="206"/>
    </row>
    <row r="13" customFormat="false" ht="15" hidden="false" customHeight="false" outlineLevel="0" collapsed="false">
      <c r="A13" s="224" t="s">
        <v>207</v>
      </c>
      <c r="B13" s="224"/>
      <c r="C13" s="224"/>
      <c r="D13" s="224"/>
      <c r="E13" s="214" t="s">
        <v>208</v>
      </c>
      <c r="F13" s="214" t="s">
        <v>209</v>
      </c>
      <c r="G13" s="214" t="s">
        <v>210</v>
      </c>
      <c r="H13" s="214" t="s">
        <v>15</v>
      </c>
      <c r="I13" s="214" t="s">
        <v>229</v>
      </c>
      <c r="J13" s="206"/>
      <c r="K13" s="206"/>
      <c r="L13" s="206"/>
      <c r="M13" s="206"/>
      <c r="N13" s="206"/>
      <c r="O13" s="206"/>
      <c r="P13" s="206"/>
      <c r="Q13" s="206"/>
    </row>
    <row r="14" customFormat="false" ht="48" hidden="false" customHeight="false" outlineLevel="0" collapsed="false">
      <c r="A14" s="215" t="n">
        <v>10</v>
      </c>
      <c r="B14" s="216" t="s">
        <v>230</v>
      </c>
      <c r="C14" s="215" t="s">
        <v>216</v>
      </c>
      <c r="D14" s="215" t="s">
        <v>231</v>
      </c>
      <c r="E14" s="215" t="n">
        <v>4</v>
      </c>
      <c r="F14" s="225" t="n">
        <v>213.35</v>
      </c>
      <c r="G14" s="225" t="n">
        <f aca="false">E14*F14</f>
        <v>853.4</v>
      </c>
      <c r="H14" s="226" t="n">
        <v>120</v>
      </c>
      <c r="I14" s="218" t="n">
        <f aca="false">(G14/H14)/8</f>
        <v>0.888958333333333</v>
      </c>
      <c r="J14" s="206"/>
      <c r="K14" s="206"/>
      <c r="L14" s="206"/>
      <c r="M14" s="206"/>
      <c r="N14" s="206"/>
      <c r="O14" s="206"/>
      <c r="P14" s="206"/>
      <c r="Q14" s="206"/>
    </row>
    <row r="15" customFormat="false" ht="36" hidden="false" customHeight="false" outlineLevel="0" collapsed="false">
      <c r="A15" s="215" t="n">
        <v>11</v>
      </c>
      <c r="B15" s="216" t="s">
        <v>232</v>
      </c>
      <c r="C15" s="215" t="s">
        <v>216</v>
      </c>
      <c r="D15" s="215" t="s">
        <v>214</v>
      </c>
      <c r="E15" s="215" t="n">
        <v>8</v>
      </c>
      <c r="F15" s="225" t="n">
        <v>7.04</v>
      </c>
      <c r="G15" s="225" t="n">
        <f aca="false">E15*F15</f>
        <v>56.32</v>
      </c>
      <c r="H15" s="226" t="n">
        <v>120</v>
      </c>
      <c r="I15" s="218" t="n">
        <f aca="false">(G15/H15)/8</f>
        <v>0.0586666666666667</v>
      </c>
      <c r="J15" s="206"/>
      <c r="K15" s="206"/>
      <c r="L15" s="206"/>
      <c r="M15" s="206"/>
      <c r="N15" s="206"/>
      <c r="O15" s="206"/>
      <c r="P15" s="206"/>
      <c r="Q15" s="206"/>
    </row>
    <row r="16" customFormat="false" ht="48" hidden="false" customHeight="false" outlineLevel="0" collapsed="false">
      <c r="A16" s="215" t="n">
        <v>12</v>
      </c>
      <c r="B16" s="216" t="s">
        <v>233</v>
      </c>
      <c r="C16" s="215" t="s">
        <v>216</v>
      </c>
      <c r="D16" s="215" t="s">
        <v>214</v>
      </c>
      <c r="E16" s="215" t="n">
        <v>8</v>
      </c>
      <c r="F16" s="225" t="n">
        <v>50.43</v>
      </c>
      <c r="G16" s="225" t="n">
        <f aca="false">E16*F16</f>
        <v>403.44</v>
      </c>
      <c r="H16" s="226" t="n">
        <v>120</v>
      </c>
      <c r="I16" s="218" t="n">
        <f aca="false">(G16/H16)/8</f>
        <v>0.42025</v>
      </c>
      <c r="J16" s="206"/>
      <c r="K16" s="206"/>
      <c r="L16" s="206"/>
      <c r="M16" s="206"/>
      <c r="N16" s="206"/>
      <c r="O16" s="206"/>
      <c r="P16" s="206"/>
      <c r="Q16" s="206"/>
    </row>
    <row r="17" customFormat="false" ht="120" hidden="false" customHeight="false" outlineLevel="0" collapsed="false">
      <c r="A17" s="215" t="n">
        <v>13</v>
      </c>
      <c r="B17" s="216" t="s">
        <v>234</v>
      </c>
      <c r="C17" s="215" t="s">
        <v>216</v>
      </c>
      <c r="D17" s="215" t="s">
        <v>214</v>
      </c>
      <c r="E17" s="215" t="n">
        <v>8</v>
      </c>
      <c r="F17" s="225" t="n">
        <v>748</v>
      </c>
      <c r="G17" s="225" t="n">
        <f aca="false">E17*F17</f>
        <v>5984</v>
      </c>
      <c r="H17" s="226" t="n">
        <v>120</v>
      </c>
      <c r="I17" s="218" t="n">
        <f aca="false">(G17/H17)/8</f>
        <v>6.23333333333333</v>
      </c>
      <c r="J17" s="206"/>
      <c r="K17" s="206"/>
      <c r="L17" s="206"/>
      <c r="M17" s="206"/>
      <c r="N17" s="206"/>
      <c r="O17" s="206"/>
      <c r="P17" s="206"/>
      <c r="Q17" s="206"/>
    </row>
    <row r="18" customFormat="false" ht="72" hidden="false" customHeight="false" outlineLevel="0" collapsed="false">
      <c r="A18" s="215" t="n">
        <v>14</v>
      </c>
      <c r="B18" s="216" t="s">
        <v>235</v>
      </c>
      <c r="C18" s="215" t="s">
        <v>216</v>
      </c>
      <c r="D18" s="215" t="s">
        <v>214</v>
      </c>
      <c r="E18" s="215" t="n">
        <v>8</v>
      </c>
      <c r="F18" s="225" t="n">
        <v>119.8</v>
      </c>
      <c r="G18" s="225" t="n">
        <f aca="false">E18*F18</f>
        <v>958.4</v>
      </c>
      <c r="H18" s="226" t="n">
        <v>120</v>
      </c>
      <c r="I18" s="218" t="n">
        <f aca="false">(G18/H18)/8</f>
        <v>0.998333333333333</v>
      </c>
      <c r="J18" s="206"/>
      <c r="K18" s="206"/>
      <c r="L18" s="206"/>
      <c r="M18" s="206"/>
      <c r="N18" s="206"/>
      <c r="O18" s="206"/>
      <c r="P18" s="206"/>
      <c r="Q18" s="206"/>
    </row>
    <row r="19" customFormat="false" ht="156" hidden="false" customHeight="false" outlineLevel="0" collapsed="false">
      <c r="A19" s="215" t="n">
        <v>15</v>
      </c>
      <c r="B19" s="216" t="s">
        <v>236</v>
      </c>
      <c r="C19" s="215" t="s">
        <v>216</v>
      </c>
      <c r="D19" s="215" t="s">
        <v>231</v>
      </c>
      <c r="E19" s="215" t="n">
        <v>8</v>
      </c>
      <c r="F19" s="225" t="n">
        <v>62</v>
      </c>
      <c r="G19" s="225" t="n">
        <f aca="false">E19*F19</f>
        <v>496</v>
      </c>
      <c r="H19" s="226" t="n">
        <v>120</v>
      </c>
      <c r="I19" s="218" t="n">
        <f aca="false">(G19/H19)/8</f>
        <v>0.516666666666667</v>
      </c>
      <c r="J19" s="206"/>
      <c r="K19" s="206"/>
      <c r="L19" s="206"/>
      <c r="M19" s="206"/>
      <c r="N19" s="206"/>
      <c r="O19" s="206"/>
      <c r="P19" s="206"/>
      <c r="Q19" s="206"/>
    </row>
    <row r="20" customFormat="false" ht="72" hidden="false" customHeight="false" outlineLevel="0" collapsed="false">
      <c r="A20" s="215" t="n">
        <v>16</v>
      </c>
      <c r="B20" s="216" t="s">
        <v>237</v>
      </c>
      <c r="C20" s="215" t="s">
        <v>216</v>
      </c>
      <c r="D20" s="215" t="s">
        <v>231</v>
      </c>
      <c r="E20" s="215" t="n">
        <v>4</v>
      </c>
      <c r="F20" s="225" t="n">
        <v>212.01</v>
      </c>
      <c r="G20" s="225" t="n">
        <f aca="false">E20*F20</f>
        <v>848.04</v>
      </c>
      <c r="H20" s="226" t="n">
        <v>120</v>
      </c>
      <c r="I20" s="218" t="n">
        <f aca="false">(G20/H20)/8</f>
        <v>0.883375</v>
      </c>
      <c r="J20" s="206"/>
      <c r="K20" s="206"/>
      <c r="L20" s="206"/>
      <c r="M20" s="206"/>
      <c r="N20" s="206"/>
      <c r="O20" s="206"/>
      <c r="P20" s="206"/>
      <c r="Q20" s="206"/>
    </row>
    <row r="21" customFormat="false" ht="24" hidden="false" customHeight="false" outlineLevel="0" collapsed="false">
      <c r="A21" s="215" t="n">
        <v>17</v>
      </c>
      <c r="B21" s="216" t="s">
        <v>238</v>
      </c>
      <c r="C21" s="215" t="s">
        <v>216</v>
      </c>
      <c r="D21" s="215" t="s">
        <v>231</v>
      </c>
      <c r="E21" s="215" t="n">
        <v>4</v>
      </c>
      <c r="F21" s="225" t="n">
        <v>4952.4</v>
      </c>
      <c r="G21" s="225" t="n">
        <f aca="false">E21*F21</f>
        <v>19809.6</v>
      </c>
      <c r="H21" s="226" t="n">
        <v>240</v>
      </c>
      <c r="I21" s="218" t="n">
        <f aca="false">(G21/H21)/8</f>
        <v>10.3175</v>
      </c>
      <c r="J21" s="206"/>
      <c r="K21" s="206"/>
      <c r="L21" s="206"/>
      <c r="M21" s="206"/>
      <c r="N21" s="206"/>
      <c r="O21" s="206"/>
      <c r="P21" s="206"/>
      <c r="Q21" s="206"/>
    </row>
    <row r="22" customFormat="false" ht="15" hidden="false" customHeight="false" outlineLevel="0" collapsed="false">
      <c r="A22" s="214" t="s">
        <v>224</v>
      </c>
      <c r="B22" s="214"/>
      <c r="C22" s="214"/>
      <c r="D22" s="214"/>
      <c r="E22" s="214"/>
      <c r="F22" s="214"/>
      <c r="G22" s="214"/>
      <c r="H22" s="214"/>
      <c r="I22" s="227" t="n">
        <f aca="false">SUM(I14:I21)</f>
        <v>20.3170833333333</v>
      </c>
      <c r="J22" s="206"/>
      <c r="K22" s="206"/>
      <c r="L22" s="206"/>
      <c r="M22" s="206"/>
      <c r="N22" s="206"/>
      <c r="O22" s="206"/>
      <c r="P22" s="206"/>
      <c r="Q22" s="206"/>
    </row>
    <row r="23" customFormat="false" ht="15" hidden="false" customHeight="false" outlineLevel="0" collapsed="false">
      <c r="A23" s="222" t="s">
        <v>225</v>
      </c>
      <c r="B23" s="222"/>
      <c r="C23" s="222"/>
      <c r="D23" s="222"/>
      <c r="E23" s="222"/>
      <c r="F23" s="222"/>
      <c r="G23" s="222"/>
      <c r="H23" s="222"/>
      <c r="I23" s="228" t="n">
        <v>40.64</v>
      </c>
      <c r="J23" s="206"/>
      <c r="K23" s="206"/>
      <c r="L23" s="206"/>
      <c r="M23" s="206"/>
      <c r="N23" s="206"/>
      <c r="O23" s="206"/>
      <c r="P23" s="206"/>
      <c r="Q23" s="206"/>
    </row>
    <row r="24" customFormat="false" ht="15" hidden="false" customHeight="false" outlineLevel="0" collapsed="false">
      <c r="A24" s="206"/>
      <c r="B24" s="206"/>
      <c r="C24" s="206"/>
      <c r="D24" s="206"/>
      <c r="E24" s="206"/>
      <c r="F24" s="206"/>
      <c r="G24" s="206"/>
      <c r="H24" s="206"/>
      <c r="I24" s="206"/>
      <c r="J24" s="206"/>
      <c r="K24" s="206"/>
      <c r="L24" s="206"/>
      <c r="M24" s="206"/>
      <c r="N24" s="206"/>
      <c r="O24" s="206"/>
      <c r="P24" s="206"/>
      <c r="Q24" s="206"/>
    </row>
    <row r="25" customFormat="false" ht="15" hidden="false" customHeight="false" outlineLevel="0" collapsed="false">
      <c r="A25" s="206"/>
      <c r="B25" s="206"/>
      <c r="C25" s="206"/>
      <c r="D25" s="206"/>
      <c r="E25" s="206"/>
      <c r="F25" s="206"/>
      <c r="G25" s="206"/>
      <c r="H25" s="206"/>
      <c r="I25" s="206"/>
      <c r="J25" s="206"/>
      <c r="K25" s="206"/>
      <c r="L25" s="206"/>
      <c r="M25" s="206"/>
      <c r="N25" s="206"/>
      <c r="O25" s="206"/>
      <c r="P25" s="206"/>
      <c r="Q25" s="206"/>
    </row>
    <row r="26" customFormat="false" ht="15" hidden="false" customHeight="false" outlineLevel="0" collapsed="false">
      <c r="A26" s="210" t="s">
        <v>239</v>
      </c>
      <c r="B26" s="210"/>
      <c r="C26" s="210"/>
      <c r="D26" s="210"/>
      <c r="E26" s="210"/>
      <c r="F26" s="210"/>
      <c r="G26" s="210"/>
      <c r="H26" s="210"/>
      <c r="I26" s="210"/>
      <c r="J26" s="206"/>
      <c r="K26" s="206"/>
      <c r="L26" s="206"/>
      <c r="M26" s="206"/>
      <c r="N26" s="206"/>
      <c r="O26" s="206"/>
      <c r="P26" s="206"/>
      <c r="Q26" s="206"/>
    </row>
    <row r="27" customFormat="false" ht="48" hidden="false" customHeight="false" outlineLevel="0" collapsed="false">
      <c r="A27" s="211" t="s">
        <v>198</v>
      </c>
      <c r="B27" s="211" t="s">
        <v>199</v>
      </c>
      <c r="C27" s="212" t="s">
        <v>200</v>
      </c>
      <c r="D27" s="212" t="s">
        <v>201</v>
      </c>
      <c r="E27" s="212" t="s">
        <v>203</v>
      </c>
      <c r="F27" s="212" t="s">
        <v>227</v>
      </c>
      <c r="G27" s="229" t="s">
        <v>205</v>
      </c>
      <c r="H27" s="212" t="s">
        <v>228</v>
      </c>
      <c r="I27" s="212" t="s">
        <v>206</v>
      </c>
      <c r="J27" s="206"/>
      <c r="K27" s="206"/>
      <c r="L27" s="206"/>
      <c r="M27" s="206"/>
      <c r="N27" s="206"/>
      <c r="O27" s="206"/>
      <c r="P27" s="206"/>
      <c r="Q27" s="206"/>
    </row>
    <row r="28" customFormat="false" ht="15" hidden="false" customHeight="false" outlineLevel="0" collapsed="false">
      <c r="A28" s="224" t="s">
        <v>207</v>
      </c>
      <c r="B28" s="224"/>
      <c r="C28" s="224"/>
      <c r="D28" s="224"/>
      <c r="E28" s="214" t="s">
        <v>208</v>
      </c>
      <c r="F28" s="214" t="s">
        <v>209</v>
      </c>
      <c r="G28" s="214" t="s">
        <v>210</v>
      </c>
      <c r="H28" s="214" t="s">
        <v>15</v>
      </c>
      <c r="I28" s="214" t="s">
        <v>240</v>
      </c>
      <c r="J28" s="206"/>
      <c r="K28" s="206"/>
      <c r="L28" s="206"/>
      <c r="M28" s="206"/>
      <c r="N28" s="206"/>
      <c r="O28" s="206"/>
      <c r="P28" s="206"/>
      <c r="Q28" s="206"/>
    </row>
    <row r="29" customFormat="false" ht="84" hidden="false" customHeight="false" outlineLevel="0" collapsed="false">
      <c r="A29" s="215" t="n">
        <v>18</v>
      </c>
      <c r="B29" s="216" t="s">
        <v>241</v>
      </c>
      <c r="C29" s="215" t="s">
        <v>216</v>
      </c>
      <c r="D29" s="215" t="s">
        <v>214</v>
      </c>
      <c r="E29" s="215" t="n">
        <v>4</v>
      </c>
      <c r="F29" s="225" t="n">
        <v>232.65</v>
      </c>
      <c r="G29" s="225" t="n">
        <f aca="false">E29*F29</f>
        <v>930.6</v>
      </c>
      <c r="H29" s="226" t="n">
        <v>120</v>
      </c>
      <c r="I29" s="230" t="n">
        <f aca="false">(G29/H29)/4</f>
        <v>1.93875</v>
      </c>
      <c r="J29" s="206"/>
      <c r="K29" s="206"/>
      <c r="L29" s="206"/>
      <c r="M29" s="206"/>
      <c r="N29" s="206"/>
      <c r="O29" s="206"/>
      <c r="P29" s="206"/>
      <c r="Q29" s="206"/>
    </row>
    <row r="30" customFormat="false" ht="48" hidden="false" customHeight="false" outlineLevel="0" collapsed="false">
      <c r="A30" s="215" t="n">
        <v>19</v>
      </c>
      <c r="B30" s="216" t="s">
        <v>242</v>
      </c>
      <c r="C30" s="215" t="s">
        <v>213</v>
      </c>
      <c r="D30" s="215" t="s">
        <v>214</v>
      </c>
      <c r="E30" s="215" t="n">
        <v>4</v>
      </c>
      <c r="F30" s="225" t="n">
        <v>75.63</v>
      </c>
      <c r="G30" s="225" t="n">
        <f aca="false">E30*F30</f>
        <v>302.52</v>
      </c>
      <c r="H30" s="226" t="n">
        <v>120</v>
      </c>
      <c r="I30" s="230" t="n">
        <f aca="false">(G30/H30)/4</f>
        <v>0.63025</v>
      </c>
      <c r="J30" s="206"/>
      <c r="K30" s="206"/>
      <c r="L30" s="206"/>
      <c r="M30" s="206"/>
      <c r="N30" s="206"/>
      <c r="O30" s="206"/>
      <c r="P30" s="206"/>
      <c r="Q30" s="206"/>
    </row>
    <row r="31" customFormat="false" ht="60" hidden="false" customHeight="false" outlineLevel="0" collapsed="false">
      <c r="A31" s="215" t="n">
        <v>20</v>
      </c>
      <c r="B31" s="216" t="s">
        <v>243</v>
      </c>
      <c r="C31" s="215" t="s">
        <v>213</v>
      </c>
      <c r="D31" s="215" t="s">
        <v>214</v>
      </c>
      <c r="E31" s="215" t="n">
        <v>4</v>
      </c>
      <c r="F31" s="225" t="n">
        <v>198.17</v>
      </c>
      <c r="G31" s="225" t="n">
        <f aca="false">E31*F31</f>
        <v>792.68</v>
      </c>
      <c r="H31" s="226" t="n">
        <v>120</v>
      </c>
      <c r="I31" s="230" t="n">
        <f aca="false">(G31/H31)/4</f>
        <v>1.65141666666667</v>
      </c>
      <c r="J31" s="206"/>
      <c r="K31" s="206"/>
      <c r="L31" s="206"/>
      <c r="M31" s="206"/>
      <c r="N31" s="206"/>
      <c r="O31" s="206"/>
      <c r="P31" s="206"/>
      <c r="Q31" s="206"/>
    </row>
    <row r="32" customFormat="false" ht="15" hidden="false" customHeight="false" outlineLevel="0" collapsed="false">
      <c r="A32" s="214" t="s">
        <v>244</v>
      </c>
      <c r="B32" s="214"/>
      <c r="C32" s="214"/>
      <c r="D32" s="214"/>
      <c r="E32" s="214"/>
      <c r="F32" s="214"/>
      <c r="G32" s="214"/>
      <c r="H32" s="214"/>
      <c r="I32" s="227" t="n">
        <f aca="false">I22</f>
        <v>20.3170833333333</v>
      </c>
      <c r="J32" s="206"/>
      <c r="K32" s="206"/>
      <c r="L32" s="206"/>
      <c r="M32" s="206"/>
      <c r="N32" s="206"/>
      <c r="O32" s="206"/>
      <c r="P32" s="206"/>
      <c r="Q32" s="206"/>
    </row>
    <row r="33" customFormat="false" ht="15" hidden="false" customHeight="false" outlineLevel="0" collapsed="false">
      <c r="A33" s="222" t="s">
        <v>245</v>
      </c>
      <c r="B33" s="222"/>
      <c r="C33" s="222"/>
      <c r="D33" s="222"/>
      <c r="E33" s="222"/>
      <c r="F33" s="222"/>
      <c r="G33" s="222"/>
      <c r="H33" s="222"/>
      <c r="I33" s="228" t="n">
        <v>40.64</v>
      </c>
      <c r="J33" s="206"/>
      <c r="K33" s="206"/>
      <c r="L33" s="206"/>
      <c r="M33" s="206"/>
      <c r="N33" s="206"/>
      <c r="O33" s="206"/>
      <c r="P33" s="206"/>
      <c r="Q33" s="206"/>
    </row>
    <row r="34" customFormat="false" ht="15" hidden="false" customHeight="false" outlineLevel="0" collapsed="false">
      <c r="A34" s="222" t="s">
        <v>246</v>
      </c>
      <c r="B34" s="222"/>
      <c r="C34" s="222"/>
      <c r="D34" s="222"/>
      <c r="E34" s="222"/>
      <c r="F34" s="222"/>
      <c r="G34" s="222"/>
      <c r="H34" s="222"/>
      <c r="I34" s="228" t="n">
        <v>24.54</v>
      </c>
      <c r="J34" s="206"/>
      <c r="K34" s="206"/>
      <c r="L34" s="206"/>
      <c r="M34" s="206"/>
      <c r="N34" s="206"/>
      <c r="O34" s="206"/>
      <c r="P34" s="206"/>
      <c r="Q34" s="206"/>
    </row>
    <row r="35" customFormat="false" ht="15" hidden="false" customHeight="false" outlineLevel="0" collapsed="false">
      <c r="A35" s="222" t="s">
        <v>247</v>
      </c>
      <c r="B35" s="222"/>
      <c r="C35" s="222"/>
      <c r="D35" s="222"/>
      <c r="E35" s="222"/>
      <c r="F35" s="222"/>
      <c r="G35" s="222"/>
      <c r="H35" s="222"/>
      <c r="I35" s="228" t="n">
        <v>49.08</v>
      </c>
      <c r="J35" s="206"/>
      <c r="K35" s="206"/>
      <c r="L35" s="206"/>
      <c r="M35" s="206"/>
      <c r="N35" s="206"/>
      <c r="O35" s="206"/>
      <c r="P35" s="206"/>
      <c r="Q35" s="206"/>
    </row>
    <row r="36" customFormat="false" ht="15" hidden="false" customHeight="false" outlineLevel="0" collapsed="false">
      <c r="A36" s="206"/>
      <c r="B36" s="206"/>
      <c r="C36" s="206"/>
      <c r="D36" s="206"/>
      <c r="E36" s="206"/>
      <c r="F36" s="206"/>
      <c r="G36" s="206"/>
      <c r="H36" s="206"/>
      <c r="I36" s="206"/>
      <c r="J36" s="206"/>
      <c r="K36" s="206"/>
      <c r="L36" s="206"/>
      <c r="M36" s="206"/>
      <c r="N36" s="206"/>
      <c r="O36" s="206"/>
      <c r="P36" s="206"/>
      <c r="Q36" s="206"/>
    </row>
    <row r="37" customFormat="false" ht="15" hidden="false" customHeight="false" outlineLevel="0" collapsed="false">
      <c r="A37" s="206"/>
      <c r="B37" s="206"/>
      <c r="C37" s="206"/>
      <c r="D37" s="206"/>
      <c r="E37" s="206"/>
      <c r="F37" s="206"/>
      <c r="G37" s="206"/>
      <c r="H37" s="206"/>
      <c r="I37" s="206"/>
      <c r="J37" s="206"/>
      <c r="K37" s="206"/>
      <c r="L37" s="206"/>
      <c r="M37" s="206"/>
      <c r="N37" s="206"/>
      <c r="O37" s="206"/>
      <c r="P37" s="206"/>
      <c r="Q37" s="206"/>
    </row>
    <row r="38" customFormat="false" ht="15" hidden="false" customHeight="false" outlineLevel="0" collapsed="false">
      <c r="A38" s="206"/>
      <c r="B38" s="206"/>
      <c r="C38" s="206"/>
      <c r="D38" s="206"/>
      <c r="E38" s="206"/>
      <c r="F38" s="206"/>
      <c r="G38" s="206"/>
      <c r="H38" s="206"/>
      <c r="I38" s="206"/>
      <c r="J38" s="206"/>
      <c r="K38" s="206"/>
      <c r="L38" s="206"/>
      <c r="M38" s="206"/>
      <c r="N38" s="206"/>
      <c r="O38" s="206"/>
      <c r="P38" s="206"/>
      <c r="Q38" s="206"/>
    </row>
    <row r="39" customFormat="false" ht="15" hidden="false" customHeight="false" outlineLevel="0" collapsed="false">
      <c r="J39" s="206"/>
      <c r="K39" s="206"/>
      <c r="L39" s="206"/>
      <c r="M39" s="206"/>
      <c r="N39" s="206"/>
      <c r="O39" s="206"/>
      <c r="P39" s="206"/>
      <c r="Q39" s="206"/>
    </row>
    <row r="40" customFormat="false" ht="15" hidden="false" customHeight="false" outlineLevel="0" collapsed="false">
      <c r="J40" s="206"/>
      <c r="K40" s="206"/>
      <c r="L40" s="206"/>
      <c r="M40" s="206"/>
      <c r="N40" s="206"/>
      <c r="O40" s="206"/>
      <c r="P40" s="206"/>
      <c r="Q40" s="206"/>
    </row>
    <row r="41" customFormat="false" ht="15" hidden="false" customHeight="false" outlineLevel="0" collapsed="false">
      <c r="J41" s="206"/>
      <c r="K41" s="206"/>
      <c r="L41" s="206"/>
      <c r="M41" s="206"/>
      <c r="N41" s="206"/>
      <c r="O41" s="206"/>
      <c r="P41" s="206"/>
      <c r="Q41" s="206"/>
    </row>
    <row r="42" customFormat="false" ht="15" hidden="false" customHeight="false" outlineLevel="0" collapsed="false">
      <c r="J42" s="206"/>
      <c r="K42" s="206"/>
      <c r="L42" s="206"/>
      <c r="M42" s="206"/>
      <c r="N42" s="206"/>
      <c r="O42" s="206"/>
      <c r="P42" s="206"/>
      <c r="Q42" s="206"/>
    </row>
    <row r="43" customFormat="false" ht="15" hidden="false" customHeight="false" outlineLevel="0" collapsed="false">
      <c r="J43" s="206"/>
      <c r="K43" s="206"/>
      <c r="L43" s="206"/>
      <c r="M43" s="206"/>
      <c r="N43" s="206"/>
      <c r="O43" s="206"/>
      <c r="P43" s="206"/>
      <c r="Q43" s="206"/>
    </row>
    <row r="44" customFormat="false" ht="15" hidden="false" customHeight="false" outlineLevel="0" collapsed="false">
      <c r="J44" s="206"/>
      <c r="K44" s="206"/>
      <c r="L44" s="206"/>
      <c r="M44" s="206"/>
      <c r="N44" s="206"/>
      <c r="O44" s="206"/>
      <c r="P44" s="206"/>
      <c r="Q44" s="206"/>
    </row>
    <row r="45" customFormat="false" ht="15" hidden="false" customHeight="false" outlineLevel="0" collapsed="false">
      <c r="J45" s="206"/>
      <c r="K45" s="206"/>
      <c r="L45" s="206"/>
      <c r="M45" s="206"/>
      <c r="N45" s="206"/>
      <c r="O45" s="206"/>
      <c r="P45" s="206"/>
      <c r="Q45" s="206"/>
    </row>
    <row r="46" customFormat="false" ht="15" hidden="false" customHeight="false" outlineLevel="0" collapsed="false">
      <c r="J46" s="206"/>
      <c r="K46" s="206"/>
      <c r="L46" s="206"/>
      <c r="M46" s="206"/>
      <c r="N46" s="206"/>
      <c r="O46" s="206"/>
      <c r="P46" s="206"/>
      <c r="Q46" s="206"/>
    </row>
    <row r="47" customFormat="false" ht="15" hidden="false" customHeight="false" outlineLevel="0" collapsed="false">
      <c r="J47" s="206"/>
      <c r="K47" s="206"/>
      <c r="L47" s="206"/>
      <c r="M47" s="206"/>
      <c r="N47" s="206"/>
      <c r="O47" s="206"/>
      <c r="P47" s="206"/>
      <c r="Q47" s="206"/>
    </row>
    <row r="48" customFormat="false" ht="15" hidden="false" customHeight="false" outlineLevel="0" collapsed="false">
      <c r="J48" s="206"/>
      <c r="K48" s="206"/>
      <c r="L48" s="206"/>
      <c r="M48" s="206"/>
      <c r="N48" s="206"/>
      <c r="O48" s="206"/>
      <c r="P48" s="206"/>
      <c r="Q48" s="206"/>
    </row>
    <row r="49" customFormat="false" ht="15" hidden="false" customHeight="false" outlineLevel="0" collapsed="false">
      <c r="J49" s="206"/>
      <c r="K49" s="206"/>
      <c r="L49" s="206"/>
      <c r="M49" s="206"/>
      <c r="N49" s="206"/>
      <c r="O49" s="206"/>
      <c r="P49" s="206"/>
      <c r="Q49" s="206"/>
    </row>
    <row r="50" customFormat="false" ht="15" hidden="false" customHeight="false" outlineLevel="0" collapsed="false">
      <c r="J50" s="206"/>
      <c r="K50" s="206"/>
      <c r="L50" s="206"/>
      <c r="M50" s="206"/>
      <c r="N50" s="206"/>
      <c r="O50" s="206"/>
      <c r="P50" s="206"/>
      <c r="Q50" s="206"/>
    </row>
    <row r="51" customFormat="false" ht="15" hidden="false" customHeight="false" outlineLevel="0" collapsed="false">
      <c r="J51" s="206"/>
      <c r="K51" s="206"/>
      <c r="L51" s="206"/>
      <c r="M51" s="206"/>
      <c r="N51" s="206"/>
      <c r="O51" s="206"/>
      <c r="P51" s="206"/>
      <c r="Q51" s="206"/>
    </row>
    <row r="52" customFormat="false" ht="15" hidden="false" customHeight="false" outlineLevel="0" collapsed="false">
      <c r="A52" s="206"/>
      <c r="B52" s="206"/>
      <c r="C52" s="206"/>
      <c r="D52" s="206"/>
      <c r="E52" s="206"/>
      <c r="F52" s="206"/>
      <c r="G52" s="206"/>
      <c r="H52" s="206"/>
      <c r="I52" s="206"/>
      <c r="J52" s="206"/>
      <c r="K52" s="206"/>
      <c r="L52" s="206"/>
      <c r="M52" s="206"/>
      <c r="N52" s="206"/>
      <c r="O52" s="206"/>
      <c r="P52" s="206"/>
      <c r="Q52" s="206"/>
    </row>
    <row r="53" customFormat="false" ht="15" hidden="false" customHeight="false" outlineLevel="0" collapsed="false">
      <c r="A53" s="206"/>
      <c r="B53" s="206"/>
      <c r="C53" s="206"/>
      <c r="D53" s="206"/>
      <c r="E53" s="206"/>
      <c r="F53" s="206"/>
      <c r="G53" s="206"/>
      <c r="H53" s="206"/>
      <c r="I53" s="206"/>
      <c r="J53" s="206"/>
      <c r="K53" s="206"/>
      <c r="L53" s="206"/>
      <c r="M53" s="206"/>
      <c r="N53" s="206"/>
      <c r="O53" s="206"/>
      <c r="P53" s="206"/>
      <c r="Q53" s="206"/>
    </row>
    <row r="54" customFormat="false" ht="15" hidden="false" customHeight="false" outlineLevel="0" collapsed="false">
      <c r="A54" s="206"/>
      <c r="B54" s="206"/>
      <c r="C54" s="206"/>
      <c r="D54" s="206"/>
      <c r="E54" s="206"/>
      <c r="F54" s="206"/>
      <c r="G54" s="206"/>
      <c r="H54" s="206"/>
      <c r="I54" s="206"/>
      <c r="J54" s="206"/>
      <c r="K54" s="206"/>
      <c r="L54" s="206"/>
      <c r="M54" s="206"/>
      <c r="N54" s="206"/>
      <c r="O54" s="206"/>
      <c r="P54" s="206"/>
      <c r="Q54" s="206"/>
    </row>
    <row r="55" customFormat="false" ht="15" hidden="false" customHeight="false" outlineLevel="0" collapsed="false">
      <c r="A55" s="206"/>
      <c r="B55" s="206"/>
      <c r="C55" s="206"/>
      <c r="D55" s="206"/>
      <c r="E55" s="206"/>
      <c r="F55" s="206"/>
      <c r="G55" s="206"/>
      <c r="H55" s="206"/>
      <c r="I55" s="206"/>
      <c r="J55" s="206"/>
      <c r="K55" s="206"/>
      <c r="L55" s="206"/>
      <c r="M55" s="206"/>
      <c r="N55" s="206"/>
      <c r="O55" s="206"/>
      <c r="P55" s="206"/>
      <c r="Q55" s="206"/>
    </row>
    <row r="56" customFormat="false" ht="15" hidden="false" customHeight="false" outlineLevel="0" collapsed="false">
      <c r="A56" s="206"/>
      <c r="B56" s="206"/>
      <c r="C56" s="206"/>
      <c r="D56" s="206"/>
      <c r="E56" s="206"/>
      <c r="F56" s="206"/>
      <c r="G56" s="206"/>
      <c r="H56" s="206"/>
      <c r="I56" s="206"/>
      <c r="J56" s="206"/>
      <c r="K56" s="206"/>
      <c r="L56" s="206"/>
      <c r="M56" s="206"/>
      <c r="N56" s="206"/>
      <c r="O56" s="206"/>
      <c r="P56" s="206"/>
      <c r="Q56" s="206"/>
    </row>
    <row r="57" customFormat="false" ht="15" hidden="false" customHeight="false" outlineLevel="0" collapsed="false">
      <c r="A57" s="206"/>
      <c r="B57" s="206"/>
      <c r="C57" s="206"/>
      <c r="D57" s="206"/>
      <c r="E57" s="206"/>
      <c r="F57" s="206"/>
      <c r="G57" s="206"/>
      <c r="H57" s="206"/>
      <c r="I57" s="206"/>
      <c r="J57" s="206"/>
      <c r="K57" s="206"/>
      <c r="L57" s="206"/>
      <c r="M57" s="206"/>
      <c r="N57" s="206"/>
      <c r="O57" s="206"/>
      <c r="P57" s="206"/>
      <c r="Q57" s="206"/>
    </row>
    <row r="58" customFormat="false" ht="15" hidden="false" customHeight="false" outlineLevel="0" collapsed="false">
      <c r="A58" s="206"/>
      <c r="B58" s="206"/>
      <c r="C58" s="206"/>
      <c r="D58" s="206"/>
      <c r="E58" s="206"/>
      <c r="F58" s="206"/>
      <c r="G58" s="206"/>
      <c r="H58" s="206"/>
      <c r="I58" s="206"/>
      <c r="J58" s="206"/>
      <c r="K58" s="206"/>
      <c r="L58" s="206"/>
      <c r="M58" s="206"/>
      <c r="N58" s="206"/>
      <c r="O58" s="206"/>
      <c r="P58" s="206"/>
      <c r="Q58" s="206"/>
    </row>
    <row r="59" customFormat="false" ht="15" hidden="false" customHeight="false" outlineLevel="0" collapsed="false">
      <c r="A59" s="206"/>
      <c r="B59" s="206"/>
      <c r="C59" s="206"/>
      <c r="D59" s="206"/>
      <c r="E59" s="206"/>
      <c r="F59" s="206"/>
      <c r="G59" s="206"/>
      <c r="H59" s="206"/>
      <c r="I59" s="206"/>
      <c r="J59" s="206"/>
      <c r="K59" s="206"/>
      <c r="L59" s="206"/>
      <c r="M59" s="206"/>
      <c r="N59" s="206"/>
      <c r="O59" s="206"/>
      <c r="P59" s="206"/>
      <c r="Q59" s="206"/>
    </row>
    <row r="60" customFormat="false" ht="15" hidden="false" customHeight="false" outlineLevel="0" collapsed="false">
      <c r="A60" s="206"/>
      <c r="B60" s="206"/>
      <c r="C60" s="206"/>
      <c r="D60" s="206"/>
      <c r="E60" s="206"/>
      <c r="F60" s="206"/>
      <c r="G60" s="206"/>
      <c r="H60" s="206"/>
      <c r="I60" s="206"/>
      <c r="J60" s="206"/>
      <c r="K60" s="206"/>
      <c r="L60" s="206"/>
      <c r="M60" s="206"/>
      <c r="N60" s="206"/>
      <c r="O60" s="206"/>
      <c r="P60" s="206"/>
      <c r="Q60" s="206"/>
    </row>
    <row r="61" customFormat="false" ht="15" hidden="false" customHeight="false" outlineLevel="0" collapsed="false">
      <c r="A61" s="206"/>
      <c r="B61" s="206"/>
      <c r="C61" s="206"/>
      <c r="D61" s="206"/>
      <c r="E61" s="206"/>
      <c r="F61" s="206"/>
      <c r="G61" s="206"/>
      <c r="H61" s="206"/>
      <c r="I61" s="206"/>
      <c r="J61" s="206"/>
      <c r="K61" s="206"/>
      <c r="L61" s="206"/>
      <c r="M61" s="206"/>
      <c r="N61" s="206"/>
      <c r="O61" s="206"/>
      <c r="P61" s="206"/>
      <c r="Q61" s="206"/>
    </row>
    <row r="62" customFormat="false" ht="15" hidden="false" customHeight="false" outlineLevel="0" collapsed="false">
      <c r="A62" s="206"/>
      <c r="B62" s="206"/>
      <c r="C62" s="206"/>
      <c r="D62" s="206"/>
      <c r="E62" s="206"/>
      <c r="F62" s="206"/>
      <c r="G62" s="206"/>
      <c r="H62" s="206"/>
      <c r="I62" s="206"/>
      <c r="J62" s="206"/>
      <c r="K62" s="206"/>
      <c r="L62" s="206"/>
      <c r="M62" s="206"/>
      <c r="N62" s="206"/>
      <c r="O62" s="206"/>
      <c r="P62" s="206"/>
      <c r="Q62" s="206"/>
    </row>
    <row r="63" customFormat="false" ht="15" hidden="false" customHeight="false" outlineLevel="0" collapsed="false">
      <c r="A63" s="206"/>
      <c r="B63" s="206"/>
      <c r="C63" s="206"/>
      <c r="D63" s="206"/>
      <c r="E63" s="206"/>
      <c r="F63" s="206"/>
      <c r="G63" s="206"/>
      <c r="H63" s="206"/>
      <c r="I63" s="206"/>
      <c r="J63" s="206"/>
      <c r="K63" s="206"/>
      <c r="L63" s="206"/>
      <c r="M63" s="206"/>
      <c r="N63" s="206"/>
      <c r="O63" s="206"/>
      <c r="P63" s="206"/>
      <c r="Q63" s="206"/>
    </row>
    <row r="64" customFormat="false" ht="15" hidden="false" customHeight="false" outlineLevel="0" collapsed="false">
      <c r="A64" s="206"/>
      <c r="B64" s="206"/>
      <c r="C64" s="206"/>
      <c r="D64" s="206"/>
      <c r="E64" s="206"/>
      <c r="F64" s="206"/>
      <c r="G64" s="206"/>
      <c r="H64" s="206"/>
      <c r="I64" s="206"/>
      <c r="J64" s="206"/>
      <c r="K64" s="206"/>
      <c r="L64" s="206"/>
      <c r="M64" s="206"/>
      <c r="N64" s="206"/>
      <c r="O64" s="206"/>
      <c r="P64" s="206"/>
      <c r="Q64" s="206"/>
    </row>
    <row r="65" customFormat="false" ht="15" hidden="false" customHeight="false" outlineLevel="0" collapsed="false">
      <c r="A65" s="206"/>
      <c r="B65" s="206"/>
      <c r="C65" s="206"/>
      <c r="D65" s="206"/>
      <c r="E65" s="206"/>
      <c r="F65" s="206"/>
      <c r="G65" s="206"/>
      <c r="H65" s="206"/>
      <c r="I65" s="206"/>
      <c r="J65" s="206"/>
      <c r="K65" s="206"/>
      <c r="L65" s="206"/>
      <c r="M65" s="206"/>
      <c r="N65" s="206"/>
      <c r="O65" s="206"/>
      <c r="P65" s="206"/>
      <c r="Q65" s="206"/>
    </row>
    <row r="66" customFormat="false" ht="15" hidden="false" customHeight="false" outlineLevel="0" collapsed="false">
      <c r="A66" s="206"/>
      <c r="B66" s="206"/>
      <c r="C66" s="206"/>
      <c r="D66" s="206"/>
      <c r="E66" s="206"/>
      <c r="F66" s="206"/>
      <c r="G66" s="206"/>
      <c r="H66" s="206"/>
      <c r="I66" s="206"/>
      <c r="J66" s="206"/>
      <c r="K66" s="206"/>
      <c r="L66" s="206"/>
      <c r="M66" s="206"/>
      <c r="N66" s="206"/>
      <c r="O66" s="206"/>
      <c r="P66" s="206"/>
      <c r="Q66" s="206"/>
    </row>
    <row r="67" customFormat="false" ht="15" hidden="false" customHeight="false" outlineLevel="0" collapsed="false">
      <c r="A67" s="206"/>
      <c r="B67" s="206"/>
      <c r="C67" s="206"/>
      <c r="D67" s="206"/>
      <c r="E67" s="206"/>
      <c r="F67" s="206"/>
      <c r="G67" s="206"/>
      <c r="H67" s="206"/>
      <c r="I67" s="206"/>
      <c r="J67" s="206"/>
      <c r="K67" s="206"/>
      <c r="L67" s="206"/>
      <c r="M67" s="206"/>
      <c r="N67" s="206"/>
      <c r="O67" s="206"/>
      <c r="P67" s="206"/>
      <c r="Q67" s="206"/>
    </row>
    <row r="68" customFormat="false" ht="15" hidden="false" customHeight="false" outlineLevel="0" collapsed="false">
      <c r="A68" s="206"/>
      <c r="B68" s="206"/>
      <c r="C68" s="206"/>
      <c r="D68" s="206"/>
      <c r="E68" s="206"/>
      <c r="F68" s="206"/>
      <c r="G68" s="206"/>
      <c r="H68" s="206"/>
      <c r="I68" s="206"/>
      <c r="J68" s="206"/>
      <c r="K68" s="206"/>
      <c r="L68" s="206"/>
      <c r="M68" s="206"/>
      <c r="N68" s="206"/>
      <c r="O68" s="206"/>
      <c r="P68" s="206"/>
      <c r="Q68" s="206"/>
    </row>
    <row r="69" customFormat="false" ht="15" hidden="false" customHeight="false" outlineLevel="0" collapsed="false">
      <c r="A69" s="206"/>
      <c r="B69" s="206"/>
      <c r="C69" s="206"/>
      <c r="D69" s="206"/>
      <c r="E69" s="206"/>
      <c r="F69" s="206"/>
      <c r="G69" s="206"/>
      <c r="H69" s="206"/>
      <c r="I69" s="206"/>
      <c r="J69" s="206"/>
      <c r="K69" s="206"/>
      <c r="L69" s="206"/>
      <c r="M69" s="206"/>
      <c r="N69" s="206"/>
      <c r="O69" s="206"/>
      <c r="P69" s="206"/>
      <c r="Q69" s="206"/>
    </row>
    <row r="70" customFormat="false" ht="15" hidden="false" customHeight="false" outlineLevel="0" collapsed="false">
      <c r="A70" s="206"/>
      <c r="B70" s="206"/>
      <c r="C70" s="206"/>
      <c r="D70" s="206"/>
      <c r="E70" s="206"/>
      <c r="F70" s="206"/>
      <c r="G70" s="206"/>
      <c r="H70" s="206"/>
      <c r="I70" s="206"/>
      <c r="J70" s="206"/>
      <c r="K70" s="206"/>
      <c r="L70" s="206"/>
      <c r="M70" s="206"/>
      <c r="N70" s="206"/>
      <c r="O70" s="206"/>
      <c r="P70" s="206"/>
      <c r="Q70" s="206"/>
    </row>
    <row r="71" customFormat="false" ht="15" hidden="false" customHeight="false" outlineLevel="0" collapsed="false">
      <c r="A71" s="206"/>
      <c r="B71" s="206"/>
      <c r="C71" s="206"/>
      <c r="D71" s="206"/>
      <c r="E71" s="206"/>
      <c r="F71" s="206"/>
      <c r="G71" s="206"/>
      <c r="H71" s="206"/>
      <c r="I71" s="206"/>
      <c r="J71" s="206"/>
      <c r="K71" s="206"/>
      <c r="L71" s="206"/>
      <c r="M71" s="206"/>
      <c r="N71" s="206"/>
      <c r="O71" s="206"/>
      <c r="P71" s="206"/>
      <c r="Q71" s="206"/>
    </row>
    <row r="72" customFormat="false" ht="15" hidden="false" customHeight="false" outlineLevel="0" collapsed="false">
      <c r="A72" s="206"/>
      <c r="B72" s="206"/>
      <c r="C72" s="206"/>
      <c r="D72" s="206"/>
      <c r="E72" s="206"/>
      <c r="F72" s="206"/>
      <c r="G72" s="206"/>
      <c r="H72" s="206"/>
      <c r="I72" s="206"/>
      <c r="J72" s="206"/>
      <c r="K72" s="206"/>
      <c r="L72" s="206"/>
      <c r="M72" s="206"/>
      <c r="N72" s="206"/>
      <c r="O72" s="206"/>
      <c r="P72" s="206"/>
      <c r="Q72" s="206"/>
    </row>
    <row r="73" customFormat="false" ht="15" hidden="false" customHeight="false" outlineLevel="0" collapsed="false">
      <c r="A73" s="206"/>
      <c r="B73" s="206"/>
      <c r="C73" s="206"/>
      <c r="D73" s="206"/>
      <c r="E73" s="206"/>
      <c r="F73" s="206"/>
      <c r="G73" s="206"/>
      <c r="H73" s="206"/>
      <c r="I73" s="206"/>
      <c r="J73" s="206"/>
      <c r="K73" s="206"/>
      <c r="L73" s="206"/>
      <c r="M73" s="206"/>
      <c r="N73" s="206"/>
      <c r="O73" s="206"/>
      <c r="P73" s="206"/>
      <c r="Q73" s="206"/>
    </row>
    <row r="74" customFormat="false" ht="15" hidden="false" customHeight="false" outlineLevel="0" collapsed="false">
      <c r="A74" s="206"/>
      <c r="B74" s="206"/>
      <c r="C74" s="206"/>
      <c r="D74" s="206"/>
      <c r="E74" s="206"/>
      <c r="F74" s="206"/>
      <c r="G74" s="206"/>
      <c r="H74" s="206"/>
      <c r="I74" s="206"/>
      <c r="J74" s="206"/>
      <c r="K74" s="206"/>
      <c r="L74" s="206"/>
      <c r="M74" s="206"/>
      <c r="N74" s="206"/>
      <c r="O74" s="206"/>
      <c r="P74" s="206"/>
      <c r="Q74" s="206"/>
    </row>
    <row r="75" customFormat="false" ht="15" hidden="false" customHeight="false" outlineLevel="0" collapsed="false">
      <c r="A75" s="206"/>
      <c r="B75" s="206"/>
      <c r="C75" s="206"/>
      <c r="D75" s="206"/>
      <c r="E75" s="206"/>
      <c r="F75" s="206"/>
      <c r="G75" s="206"/>
      <c r="H75" s="206"/>
      <c r="I75" s="206"/>
      <c r="J75" s="206"/>
      <c r="K75" s="206"/>
      <c r="L75" s="206"/>
      <c r="M75" s="206"/>
      <c r="N75" s="206"/>
      <c r="O75" s="206"/>
      <c r="P75" s="206"/>
      <c r="Q75" s="206"/>
    </row>
    <row r="76" customFormat="false" ht="15" hidden="false" customHeight="false" outlineLevel="0" collapsed="false">
      <c r="A76" s="206"/>
      <c r="B76" s="206"/>
      <c r="C76" s="206"/>
      <c r="D76" s="206"/>
      <c r="E76" s="206"/>
      <c r="F76" s="206"/>
      <c r="G76" s="206"/>
      <c r="H76" s="206"/>
      <c r="I76" s="206"/>
      <c r="J76" s="206"/>
      <c r="K76" s="206"/>
      <c r="L76" s="206"/>
      <c r="M76" s="206"/>
      <c r="N76" s="206"/>
      <c r="O76" s="206"/>
      <c r="P76" s="206"/>
      <c r="Q76" s="206"/>
    </row>
    <row r="77" customFormat="false" ht="15" hidden="false" customHeight="false" outlineLevel="0" collapsed="false">
      <c r="A77" s="206"/>
      <c r="B77" s="206"/>
      <c r="C77" s="206"/>
      <c r="D77" s="206"/>
      <c r="E77" s="206"/>
      <c r="F77" s="206"/>
      <c r="G77" s="206"/>
      <c r="H77" s="206"/>
      <c r="I77" s="206"/>
      <c r="J77" s="206"/>
      <c r="K77" s="206"/>
      <c r="L77" s="206"/>
      <c r="M77" s="206"/>
      <c r="N77" s="206"/>
      <c r="O77" s="206"/>
      <c r="P77" s="206"/>
      <c r="Q77" s="206"/>
    </row>
    <row r="78" customFormat="false" ht="15" hidden="false" customHeight="false" outlineLevel="0" collapsed="false">
      <c r="A78" s="206"/>
      <c r="B78" s="206"/>
      <c r="C78" s="206"/>
      <c r="D78" s="206"/>
      <c r="E78" s="206"/>
      <c r="F78" s="206"/>
      <c r="G78" s="206"/>
      <c r="H78" s="206"/>
      <c r="I78" s="206"/>
      <c r="J78" s="206"/>
      <c r="K78" s="206"/>
      <c r="L78" s="206"/>
      <c r="M78" s="206"/>
      <c r="N78" s="206"/>
      <c r="O78" s="206"/>
      <c r="P78" s="206"/>
      <c r="Q78" s="206"/>
    </row>
    <row r="79" customFormat="false" ht="15" hidden="false" customHeight="false" outlineLevel="0" collapsed="false">
      <c r="A79" s="206"/>
      <c r="B79" s="206"/>
      <c r="C79" s="206"/>
      <c r="D79" s="206"/>
      <c r="E79" s="206"/>
      <c r="F79" s="206"/>
      <c r="G79" s="206"/>
      <c r="H79" s="206"/>
      <c r="I79" s="206"/>
      <c r="J79" s="206"/>
      <c r="K79" s="206"/>
      <c r="L79" s="206"/>
      <c r="M79" s="206"/>
      <c r="N79" s="206"/>
      <c r="O79" s="206"/>
      <c r="P79" s="206"/>
      <c r="Q79" s="206"/>
    </row>
    <row r="80" customFormat="false" ht="15" hidden="false" customHeight="false" outlineLevel="0" collapsed="false">
      <c r="A80" s="206"/>
      <c r="B80" s="206"/>
      <c r="C80" s="206"/>
      <c r="D80" s="206"/>
      <c r="E80" s="206"/>
      <c r="F80" s="206"/>
      <c r="G80" s="206"/>
      <c r="H80" s="206"/>
      <c r="I80" s="206"/>
      <c r="J80" s="206"/>
      <c r="K80" s="206"/>
      <c r="L80" s="206"/>
      <c r="M80" s="206"/>
      <c r="N80" s="206"/>
      <c r="O80" s="206"/>
      <c r="P80" s="206"/>
      <c r="Q80" s="206"/>
    </row>
    <row r="81" customFormat="false" ht="15" hidden="false" customHeight="false" outlineLevel="0" collapsed="false">
      <c r="A81" s="206"/>
      <c r="B81" s="206"/>
      <c r="C81" s="206"/>
      <c r="D81" s="206"/>
      <c r="E81" s="206"/>
      <c r="F81" s="206"/>
      <c r="G81" s="206"/>
      <c r="H81" s="206"/>
      <c r="I81" s="206"/>
      <c r="J81" s="206"/>
      <c r="K81" s="206"/>
      <c r="L81" s="206"/>
      <c r="M81" s="206"/>
      <c r="N81" s="206"/>
      <c r="O81" s="206"/>
      <c r="P81" s="206"/>
      <c r="Q81" s="206"/>
    </row>
    <row r="82" customFormat="false" ht="15" hidden="false" customHeight="false" outlineLevel="0" collapsed="false">
      <c r="A82" s="206"/>
      <c r="B82" s="206"/>
      <c r="C82" s="206"/>
      <c r="D82" s="206"/>
      <c r="E82" s="206"/>
      <c r="F82" s="206"/>
      <c r="G82" s="206"/>
      <c r="H82" s="206"/>
      <c r="I82" s="206"/>
      <c r="J82" s="206"/>
      <c r="K82" s="206"/>
      <c r="L82" s="206"/>
      <c r="M82" s="206"/>
      <c r="N82" s="206"/>
      <c r="O82" s="206"/>
      <c r="P82" s="206"/>
      <c r="Q82" s="206"/>
    </row>
    <row r="83" customFormat="false" ht="15" hidden="false" customHeight="false" outlineLevel="0" collapsed="false">
      <c r="A83" s="206"/>
      <c r="B83" s="206"/>
      <c r="C83" s="206"/>
      <c r="D83" s="206"/>
      <c r="E83" s="206"/>
      <c r="F83" s="206"/>
      <c r="G83" s="206"/>
      <c r="H83" s="206"/>
      <c r="I83" s="206"/>
      <c r="J83" s="206"/>
      <c r="K83" s="206"/>
      <c r="L83" s="206"/>
      <c r="M83" s="206"/>
      <c r="N83" s="206"/>
      <c r="O83" s="206"/>
      <c r="P83" s="206"/>
      <c r="Q83" s="206"/>
    </row>
    <row r="84" customFormat="false" ht="15" hidden="false" customHeight="false" outlineLevel="0" collapsed="false">
      <c r="A84" s="206"/>
      <c r="B84" s="206"/>
      <c r="C84" s="206"/>
      <c r="D84" s="206"/>
      <c r="E84" s="206"/>
      <c r="F84" s="206"/>
      <c r="G84" s="206"/>
      <c r="H84" s="206"/>
      <c r="I84" s="206"/>
      <c r="J84" s="206"/>
      <c r="K84" s="206"/>
      <c r="L84" s="206"/>
      <c r="M84" s="206"/>
      <c r="N84" s="206"/>
      <c r="O84" s="206"/>
      <c r="P84" s="206"/>
      <c r="Q84" s="206"/>
    </row>
    <row r="85" customFormat="false" ht="15" hidden="false" customHeight="false" outlineLevel="0" collapsed="false">
      <c r="A85" s="206"/>
      <c r="B85" s="206"/>
      <c r="C85" s="206"/>
      <c r="D85" s="206"/>
      <c r="E85" s="206"/>
      <c r="F85" s="206"/>
      <c r="G85" s="206"/>
      <c r="H85" s="206"/>
      <c r="I85" s="206"/>
      <c r="J85" s="206"/>
      <c r="K85" s="206"/>
      <c r="L85" s="206"/>
      <c r="M85" s="206"/>
      <c r="N85" s="206"/>
      <c r="O85" s="206"/>
      <c r="P85" s="206"/>
      <c r="Q85" s="206"/>
    </row>
    <row r="86" customFormat="false" ht="15" hidden="false" customHeight="false" outlineLevel="0" collapsed="false">
      <c r="A86" s="206"/>
      <c r="B86" s="206"/>
      <c r="C86" s="206"/>
      <c r="D86" s="206"/>
      <c r="E86" s="206"/>
      <c r="F86" s="206"/>
      <c r="G86" s="206"/>
      <c r="H86" s="206"/>
      <c r="I86" s="206"/>
      <c r="J86" s="206"/>
      <c r="K86" s="206"/>
      <c r="L86" s="206"/>
      <c r="M86" s="206"/>
      <c r="N86" s="206"/>
      <c r="O86" s="206"/>
      <c r="P86" s="206"/>
      <c r="Q86" s="206"/>
    </row>
    <row r="87" customFormat="false" ht="15" hidden="false" customHeight="false" outlineLevel="0" collapsed="false">
      <c r="A87" s="206"/>
      <c r="B87" s="206"/>
      <c r="C87" s="206"/>
      <c r="D87" s="206"/>
      <c r="E87" s="206"/>
      <c r="F87" s="206"/>
      <c r="G87" s="206"/>
      <c r="H87" s="206"/>
      <c r="I87" s="206"/>
      <c r="J87" s="206"/>
      <c r="K87" s="206"/>
      <c r="L87" s="206"/>
      <c r="M87" s="206"/>
      <c r="N87" s="206"/>
      <c r="O87" s="206"/>
      <c r="P87" s="206"/>
      <c r="Q87" s="206"/>
    </row>
    <row r="88" customFormat="false" ht="15" hidden="false" customHeight="false" outlineLevel="0" collapsed="false">
      <c r="A88" s="206"/>
      <c r="B88" s="206"/>
      <c r="C88" s="206"/>
      <c r="D88" s="206"/>
      <c r="E88" s="206"/>
      <c r="F88" s="206"/>
      <c r="G88" s="206"/>
      <c r="H88" s="206"/>
      <c r="I88" s="206"/>
      <c r="J88" s="206"/>
      <c r="K88" s="206"/>
      <c r="L88" s="206"/>
      <c r="M88" s="206"/>
      <c r="N88" s="206"/>
      <c r="O88" s="206"/>
      <c r="P88" s="206"/>
      <c r="Q88" s="206"/>
    </row>
    <row r="89" customFormat="false" ht="15" hidden="false" customHeight="false" outlineLevel="0" collapsed="false">
      <c r="A89" s="206"/>
      <c r="B89" s="206"/>
      <c r="C89" s="206"/>
      <c r="D89" s="206"/>
      <c r="E89" s="206"/>
      <c r="F89" s="206"/>
      <c r="G89" s="206"/>
      <c r="H89" s="206"/>
      <c r="I89" s="206"/>
      <c r="J89" s="206"/>
      <c r="K89" s="206"/>
      <c r="L89" s="206"/>
      <c r="M89" s="206"/>
      <c r="N89" s="206"/>
      <c r="O89" s="206"/>
      <c r="P89" s="206"/>
      <c r="Q89" s="206"/>
    </row>
    <row r="90" customFormat="false" ht="15" hidden="false" customHeight="false" outlineLevel="0" collapsed="false">
      <c r="A90" s="206"/>
      <c r="B90" s="206"/>
      <c r="C90" s="206"/>
      <c r="D90" s="206"/>
      <c r="E90" s="206"/>
      <c r="F90" s="206"/>
      <c r="G90" s="206"/>
      <c r="H90" s="206"/>
      <c r="I90" s="206"/>
      <c r="J90" s="206"/>
      <c r="K90" s="206"/>
      <c r="L90" s="206"/>
      <c r="M90" s="206"/>
      <c r="N90" s="206"/>
      <c r="O90" s="206"/>
      <c r="P90" s="206"/>
      <c r="Q90" s="206"/>
    </row>
    <row r="91" customFormat="false" ht="15" hidden="false" customHeight="false" outlineLevel="0" collapsed="false">
      <c r="A91" s="206"/>
      <c r="B91" s="206"/>
      <c r="C91" s="206"/>
      <c r="D91" s="206"/>
      <c r="E91" s="206"/>
      <c r="F91" s="206"/>
      <c r="G91" s="206"/>
      <c r="H91" s="206"/>
      <c r="I91" s="206"/>
      <c r="J91" s="206"/>
      <c r="K91" s="206"/>
      <c r="L91" s="206"/>
      <c r="M91" s="206"/>
      <c r="N91" s="206"/>
      <c r="O91" s="206"/>
      <c r="P91" s="206"/>
      <c r="Q91" s="206"/>
    </row>
    <row r="92" customFormat="false" ht="15" hidden="false" customHeight="false" outlineLevel="0" collapsed="false">
      <c r="A92" s="206"/>
      <c r="B92" s="206"/>
      <c r="C92" s="206"/>
      <c r="D92" s="206"/>
      <c r="E92" s="206"/>
      <c r="F92" s="206"/>
      <c r="G92" s="206"/>
      <c r="H92" s="206"/>
      <c r="I92" s="206"/>
      <c r="J92" s="206"/>
      <c r="K92" s="206"/>
      <c r="L92" s="206"/>
      <c r="M92" s="206"/>
      <c r="N92" s="206"/>
      <c r="O92" s="206"/>
      <c r="P92" s="206"/>
      <c r="Q92" s="206"/>
    </row>
    <row r="93" customFormat="false" ht="15" hidden="false" customHeight="false" outlineLevel="0" collapsed="false">
      <c r="A93" s="206"/>
      <c r="B93" s="206"/>
      <c r="C93" s="206"/>
      <c r="D93" s="206"/>
      <c r="E93" s="206"/>
      <c r="F93" s="206"/>
      <c r="G93" s="206"/>
      <c r="H93" s="206"/>
      <c r="I93" s="206"/>
      <c r="J93" s="206"/>
      <c r="K93" s="206"/>
      <c r="L93" s="206"/>
      <c r="M93" s="206"/>
      <c r="N93" s="206"/>
      <c r="O93" s="206"/>
      <c r="P93" s="206"/>
      <c r="Q93" s="206"/>
    </row>
    <row r="94" customFormat="false" ht="15" hidden="false" customHeight="false" outlineLevel="0" collapsed="false">
      <c r="A94" s="206"/>
      <c r="B94" s="206"/>
      <c r="C94" s="206"/>
      <c r="D94" s="206"/>
      <c r="E94" s="206"/>
      <c r="F94" s="206"/>
      <c r="G94" s="206"/>
      <c r="H94" s="206"/>
      <c r="I94" s="206"/>
      <c r="J94" s="206"/>
      <c r="K94" s="206"/>
      <c r="L94" s="206"/>
      <c r="M94" s="206"/>
      <c r="N94" s="206"/>
      <c r="O94" s="206"/>
      <c r="P94" s="206"/>
      <c r="Q94" s="206"/>
    </row>
    <row r="95" customFormat="false" ht="15" hidden="false" customHeight="false" outlineLevel="0" collapsed="false">
      <c r="A95" s="206"/>
      <c r="B95" s="206"/>
      <c r="C95" s="206"/>
      <c r="D95" s="206"/>
      <c r="E95" s="206"/>
      <c r="F95" s="206"/>
      <c r="G95" s="206"/>
      <c r="H95" s="206"/>
      <c r="I95" s="206"/>
      <c r="J95" s="206"/>
      <c r="K95" s="206"/>
      <c r="L95" s="206"/>
      <c r="M95" s="206"/>
      <c r="N95" s="206"/>
      <c r="O95" s="206"/>
      <c r="P95" s="206"/>
      <c r="Q95" s="206"/>
    </row>
    <row r="96" customFormat="false" ht="15" hidden="false" customHeight="false" outlineLevel="0" collapsed="false">
      <c r="A96" s="206"/>
      <c r="B96" s="206"/>
      <c r="C96" s="206"/>
      <c r="D96" s="206"/>
      <c r="E96" s="206"/>
      <c r="F96" s="206"/>
      <c r="G96" s="206"/>
      <c r="H96" s="206"/>
      <c r="I96" s="206"/>
      <c r="J96" s="206"/>
      <c r="K96" s="206"/>
      <c r="L96" s="206"/>
      <c r="M96" s="206"/>
      <c r="N96" s="206"/>
      <c r="O96" s="206"/>
      <c r="P96" s="206"/>
      <c r="Q96" s="206"/>
    </row>
    <row r="97" customFormat="false" ht="15" hidden="false" customHeight="false" outlineLevel="0" collapsed="false">
      <c r="A97" s="206"/>
      <c r="B97" s="206"/>
      <c r="C97" s="206"/>
      <c r="D97" s="206"/>
      <c r="E97" s="206"/>
      <c r="F97" s="206"/>
      <c r="G97" s="206"/>
      <c r="H97" s="206"/>
      <c r="I97" s="206"/>
      <c r="J97" s="206"/>
      <c r="K97" s="206"/>
      <c r="L97" s="206"/>
      <c r="M97" s="206"/>
      <c r="N97" s="206"/>
      <c r="O97" s="206"/>
      <c r="P97" s="206"/>
      <c r="Q97" s="206"/>
    </row>
    <row r="98" customFormat="false" ht="15" hidden="false" customHeight="false" outlineLevel="0" collapsed="false">
      <c r="A98" s="206"/>
      <c r="B98" s="206"/>
      <c r="C98" s="206"/>
      <c r="D98" s="206"/>
      <c r="E98" s="206"/>
      <c r="F98" s="206"/>
      <c r="G98" s="206"/>
      <c r="H98" s="206"/>
      <c r="I98" s="206"/>
      <c r="J98" s="206"/>
      <c r="K98" s="206"/>
      <c r="L98" s="206"/>
      <c r="M98" s="206"/>
      <c r="N98" s="206"/>
      <c r="O98" s="206"/>
      <c r="P98" s="206"/>
      <c r="Q98" s="206"/>
    </row>
    <row r="99" customFormat="false" ht="15" hidden="false" customHeight="false" outlineLevel="0" collapsed="false">
      <c r="A99" s="206"/>
      <c r="B99" s="206"/>
      <c r="C99" s="206"/>
      <c r="D99" s="206"/>
      <c r="E99" s="206"/>
      <c r="F99" s="206"/>
      <c r="G99" s="206"/>
      <c r="H99" s="206"/>
      <c r="I99" s="206"/>
      <c r="J99" s="206"/>
      <c r="K99" s="206"/>
      <c r="L99" s="206"/>
      <c r="M99" s="206"/>
      <c r="N99" s="206"/>
      <c r="O99" s="206"/>
      <c r="P99" s="206"/>
      <c r="Q99" s="206"/>
    </row>
    <row r="100" customFormat="false" ht="15" hidden="false" customHeight="false" outlineLevel="0" collapsed="false">
      <c r="A100" s="206"/>
      <c r="B100" s="206"/>
      <c r="C100" s="206"/>
      <c r="D100" s="206"/>
      <c r="E100" s="206"/>
      <c r="F100" s="206"/>
      <c r="G100" s="206"/>
      <c r="H100" s="206"/>
      <c r="I100" s="206"/>
      <c r="J100" s="206"/>
      <c r="K100" s="206"/>
      <c r="L100" s="206"/>
      <c r="M100" s="206"/>
      <c r="N100" s="206"/>
      <c r="O100" s="206"/>
      <c r="P100" s="206"/>
      <c r="Q100" s="206"/>
    </row>
    <row r="101" customFormat="false" ht="15" hidden="false" customHeight="false" outlineLevel="0" collapsed="false">
      <c r="A101" s="206"/>
      <c r="B101" s="206"/>
      <c r="C101" s="206"/>
      <c r="D101" s="206"/>
      <c r="E101" s="206"/>
      <c r="F101" s="206"/>
      <c r="G101" s="206"/>
      <c r="H101" s="206"/>
      <c r="I101" s="206"/>
      <c r="J101" s="206"/>
      <c r="K101" s="206"/>
      <c r="L101" s="206"/>
      <c r="M101" s="206"/>
      <c r="N101" s="206"/>
      <c r="O101" s="206"/>
      <c r="P101" s="206"/>
      <c r="Q101" s="206"/>
    </row>
    <row r="102" customFormat="false" ht="15" hidden="false" customHeight="false" outlineLevel="0" collapsed="false">
      <c r="A102" s="206"/>
      <c r="B102" s="206"/>
      <c r="C102" s="206"/>
      <c r="D102" s="206"/>
      <c r="E102" s="206"/>
      <c r="F102" s="206"/>
      <c r="G102" s="206"/>
      <c r="H102" s="206"/>
      <c r="I102" s="206"/>
      <c r="J102" s="206"/>
      <c r="K102" s="206"/>
      <c r="L102" s="206"/>
      <c r="M102" s="206"/>
      <c r="N102" s="206"/>
      <c r="O102" s="206"/>
      <c r="P102" s="206"/>
      <c r="Q102" s="206"/>
    </row>
    <row r="103" customFormat="false" ht="15" hidden="false" customHeight="false" outlineLevel="0" collapsed="false">
      <c r="A103" s="206"/>
      <c r="B103" s="206"/>
      <c r="C103" s="206"/>
      <c r="D103" s="206"/>
      <c r="E103" s="206"/>
      <c r="F103" s="206"/>
      <c r="G103" s="206"/>
      <c r="H103" s="206"/>
      <c r="I103" s="206"/>
      <c r="J103" s="206"/>
      <c r="K103" s="206"/>
      <c r="L103" s="206"/>
      <c r="M103" s="206"/>
      <c r="N103" s="206"/>
      <c r="O103" s="206"/>
      <c r="P103" s="206"/>
      <c r="Q103" s="206"/>
    </row>
    <row r="104" customFormat="false" ht="15" hidden="false" customHeight="false" outlineLevel="0" collapsed="false">
      <c r="A104" s="206"/>
      <c r="B104" s="206"/>
      <c r="C104" s="206"/>
      <c r="D104" s="206"/>
      <c r="E104" s="206"/>
      <c r="F104" s="206"/>
      <c r="G104" s="206"/>
      <c r="H104" s="206"/>
      <c r="I104" s="206"/>
      <c r="J104" s="206"/>
      <c r="K104" s="206"/>
      <c r="L104" s="206"/>
      <c r="M104" s="206"/>
      <c r="N104" s="206"/>
      <c r="O104" s="206"/>
      <c r="P104" s="206"/>
      <c r="Q104" s="206"/>
    </row>
    <row r="105" customFormat="false" ht="15" hidden="false" customHeight="false" outlineLevel="0" collapsed="false">
      <c r="A105" s="206"/>
      <c r="B105" s="206"/>
      <c r="C105" s="206"/>
      <c r="D105" s="206"/>
      <c r="E105" s="206"/>
      <c r="F105" s="206"/>
      <c r="G105" s="206"/>
      <c r="H105" s="206"/>
      <c r="I105" s="206"/>
      <c r="J105" s="206"/>
      <c r="K105" s="206"/>
      <c r="L105" s="206"/>
      <c r="M105" s="206"/>
      <c r="N105" s="206"/>
      <c r="O105" s="206"/>
      <c r="P105" s="206"/>
      <c r="Q105" s="206"/>
    </row>
    <row r="106" customFormat="false" ht="15" hidden="false" customHeight="false" outlineLevel="0" collapsed="false">
      <c r="A106" s="206"/>
      <c r="B106" s="206"/>
      <c r="C106" s="206"/>
      <c r="D106" s="206"/>
      <c r="E106" s="206"/>
      <c r="F106" s="206"/>
      <c r="G106" s="206"/>
      <c r="H106" s="206"/>
      <c r="I106" s="206"/>
      <c r="J106" s="206"/>
      <c r="K106" s="206"/>
      <c r="L106" s="206"/>
      <c r="M106" s="206"/>
      <c r="N106" s="206"/>
      <c r="O106" s="206"/>
      <c r="P106" s="206"/>
      <c r="Q106" s="206"/>
    </row>
    <row r="107" customFormat="false" ht="15" hidden="false" customHeight="false" outlineLevel="0" collapsed="false">
      <c r="A107" s="206"/>
      <c r="B107" s="206"/>
      <c r="C107" s="206"/>
      <c r="D107" s="206"/>
      <c r="E107" s="206"/>
      <c r="F107" s="206"/>
      <c r="G107" s="206"/>
      <c r="H107" s="206"/>
      <c r="I107" s="206"/>
      <c r="J107" s="206"/>
      <c r="K107" s="206"/>
      <c r="L107" s="206"/>
      <c r="M107" s="206"/>
      <c r="N107" s="206"/>
      <c r="O107" s="206"/>
      <c r="P107" s="206"/>
      <c r="Q107" s="206"/>
    </row>
    <row r="108" customFormat="false" ht="15" hidden="false" customHeight="false" outlineLevel="0" collapsed="false">
      <c r="A108" s="206"/>
      <c r="B108" s="206"/>
      <c r="C108" s="206"/>
      <c r="D108" s="206"/>
      <c r="E108" s="206"/>
      <c r="F108" s="206"/>
      <c r="G108" s="206"/>
      <c r="H108" s="206"/>
      <c r="I108" s="206"/>
      <c r="J108" s="206"/>
      <c r="K108" s="206"/>
      <c r="L108" s="206"/>
      <c r="M108" s="206"/>
      <c r="N108" s="206"/>
      <c r="O108" s="206"/>
      <c r="P108" s="206"/>
      <c r="Q108" s="206"/>
    </row>
    <row r="109" customFormat="false" ht="15" hidden="false" customHeight="false" outlineLevel="0" collapsed="false">
      <c r="A109" s="206"/>
      <c r="B109" s="206"/>
      <c r="C109" s="206"/>
      <c r="D109" s="206"/>
      <c r="E109" s="206"/>
      <c r="F109" s="206"/>
      <c r="G109" s="206"/>
      <c r="H109" s="206"/>
      <c r="I109" s="206"/>
      <c r="J109" s="206"/>
      <c r="K109" s="206"/>
      <c r="L109" s="206"/>
      <c r="M109" s="206"/>
      <c r="N109" s="206"/>
      <c r="O109" s="206"/>
      <c r="P109" s="206"/>
      <c r="Q109" s="206"/>
    </row>
    <row r="110" customFormat="false" ht="15" hidden="false" customHeight="false" outlineLevel="0" collapsed="false">
      <c r="A110" s="206"/>
      <c r="B110" s="206"/>
      <c r="C110" s="206"/>
      <c r="D110" s="206"/>
      <c r="E110" s="206"/>
      <c r="F110" s="206"/>
      <c r="G110" s="206"/>
      <c r="H110" s="206"/>
      <c r="I110" s="206"/>
      <c r="J110" s="206"/>
      <c r="K110" s="206"/>
      <c r="L110" s="206"/>
      <c r="M110" s="206"/>
      <c r="N110" s="206"/>
      <c r="O110" s="206"/>
      <c r="P110" s="206"/>
      <c r="Q110" s="206"/>
    </row>
    <row r="111" customFormat="false" ht="15" hidden="false" customHeight="false" outlineLevel="0" collapsed="false">
      <c r="A111" s="206"/>
      <c r="B111" s="206"/>
      <c r="C111" s="206"/>
      <c r="D111" s="206"/>
      <c r="E111" s="206"/>
      <c r="F111" s="206"/>
      <c r="G111" s="206"/>
      <c r="H111" s="206"/>
      <c r="I111" s="206"/>
      <c r="J111" s="206"/>
      <c r="K111" s="206"/>
      <c r="L111" s="206"/>
      <c r="M111" s="206"/>
      <c r="N111" s="206"/>
      <c r="O111" s="206"/>
      <c r="P111" s="206"/>
      <c r="Q111" s="206"/>
    </row>
  </sheetData>
  <mergeCells count="22">
    <mergeCell ref="A1:I1"/>
    <mergeCell ref="A2:I2"/>
    <mergeCell ref="A4:B4"/>
    <mergeCell ref="D4:E4"/>
    <mergeCell ref="A5:B5"/>
    <mergeCell ref="D5:E5"/>
    <mergeCell ref="A6:B6"/>
    <mergeCell ref="D6:E6"/>
    <mergeCell ref="A7:B7"/>
    <mergeCell ref="D7:E7"/>
    <mergeCell ref="A8:B8"/>
    <mergeCell ref="D8:E8"/>
    <mergeCell ref="A11:I11"/>
    <mergeCell ref="A13:D13"/>
    <mergeCell ref="A22:H22"/>
    <mergeCell ref="A23:H23"/>
    <mergeCell ref="A26:I26"/>
    <mergeCell ref="A28:D28"/>
    <mergeCell ref="A32:H32"/>
    <mergeCell ref="A33:H33"/>
    <mergeCell ref="A34:H34"/>
    <mergeCell ref="A35:H35"/>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80"/>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G15" activeCellId="0" sqref="G15"/>
    </sheetView>
  </sheetViews>
  <sheetFormatPr defaultColWidth="8.9921875" defaultRowHeight="15" zeroHeight="false" outlineLevelRow="0" outlineLevelCol="0"/>
  <cols>
    <col collapsed="false" customWidth="true" hidden="false" outlineLevel="0" max="1" min="1" style="203" width="6.25"/>
    <col collapsed="false" customWidth="true" hidden="false" outlineLevel="0" max="2" min="2" style="203" width="33.51"/>
    <col collapsed="false" customWidth="true" hidden="false" outlineLevel="0" max="3" min="3" style="203" width="10.75"/>
    <col collapsed="false" customWidth="true" hidden="false" outlineLevel="0" max="4" min="4" style="203" width="11.13"/>
    <col collapsed="false" customWidth="true" hidden="false" outlineLevel="0" max="5" min="5" style="203" width="9.61"/>
    <col collapsed="false" customWidth="true" hidden="false" outlineLevel="0" max="6" min="6" style="203" width="9.38"/>
    <col collapsed="false" customWidth="false" hidden="false" outlineLevel="0" max="7" min="7" style="203" width="9"/>
    <col collapsed="false" customWidth="true" hidden="false" outlineLevel="0" max="8" min="8" style="203" width="9.26"/>
    <col collapsed="false" customWidth="true" hidden="false" outlineLevel="0" max="9" min="9" style="203" width="10.38"/>
    <col collapsed="false" customWidth="false" hidden="false" outlineLevel="0" max="1024" min="10" style="203" width="9"/>
  </cols>
  <sheetData>
    <row r="1" customFormat="false" ht="15" hidden="false" customHeight="false" outlineLevel="0" collapsed="false">
      <c r="A1" s="204" t="s">
        <v>188</v>
      </c>
      <c r="B1" s="204"/>
      <c r="C1" s="204"/>
      <c r="D1" s="204"/>
      <c r="E1" s="204"/>
      <c r="F1" s="204"/>
      <c r="G1" s="204"/>
      <c r="H1" s="204"/>
      <c r="I1" s="204"/>
      <c r="J1" s="205"/>
      <c r="K1" s="206"/>
      <c r="L1" s="206"/>
      <c r="M1" s="206"/>
      <c r="N1" s="206"/>
      <c r="O1" s="206"/>
      <c r="P1" s="206"/>
      <c r="Q1" s="206"/>
    </row>
    <row r="2" customFormat="false" ht="15" hidden="false" customHeight="false" outlineLevel="0" collapsed="false">
      <c r="A2" s="207" t="s">
        <v>248</v>
      </c>
      <c r="B2" s="207"/>
      <c r="C2" s="207"/>
      <c r="D2" s="207"/>
      <c r="E2" s="207"/>
      <c r="F2" s="207"/>
      <c r="G2" s="207"/>
      <c r="H2" s="207"/>
      <c r="I2" s="207"/>
      <c r="J2" s="205"/>
      <c r="K2" s="206"/>
      <c r="L2" s="206"/>
      <c r="M2" s="206"/>
      <c r="N2" s="206"/>
      <c r="O2" s="206"/>
      <c r="P2" s="206"/>
      <c r="Q2" s="206"/>
    </row>
    <row r="3" customFormat="false" ht="15" hidden="false" customHeight="false" outlineLevel="0" collapsed="false">
      <c r="A3" s="206"/>
      <c r="B3" s="206"/>
      <c r="C3" s="206"/>
      <c r="D3" s="206"/>
      <c r="E3" s="206"/>
      <c r="F3" s="206"/>
      <c r="G3" s="206"/>
      <c r="H3" s="206"/>
      <c r="I3" s="206"/>
      <c r="J3" s="206"/>
      <c r="K3" s="206"/>
      <c r="L3" s="206"/>
      <c r="M3" s="206"/>
      <c r="N3" s="206"/>
      <c r="O3" s="206"/>
      <c r="P3" s="206"/>
      <c r="Q3" s="206"/>
    </row>
    <row r="4" customFormat="false" ht="15" hidden="false" customHeight="false" outlineLevel="0" collapsed="false">
      <c r="A4" s="208" t="s">
        <v>190</v>
      </c>
      <c r="B4" s="208"/>
      <c r="C4" s="208" t="s">
        <v>191</v>
      </c>
      <c r="D4" s="208" t="s">
        <v>192</v>
      </c>
      <c r="E4" s="208"/>
      <c r="F4" s="206"/>
      <c r="G4" s="206"/>
      <c r="H4" s="206"/>
      <c r="I4" s="206"/>
      <c r="J4" s="206"/>
      <c r="K4" s="206"/>
      <c r="L4" s="206"/>
      <c r="M4" s="206"/>
      <c r="N4" s="206"/>
      <c r="O4" s="206"/>
      <c r="P4" s="206"/>
      <c r="Q4" s="206"/>
    </row>
    <row r="5" customFormat="false" ht="15" hidden="false" customHeight="false" outlineLevel="0" collapsed="false">
      <c r="A5" s="209" t="s">
        <v>193</v>
      </c>
      <c r="B5" s="209"/>
      <c r="C5" s="209" t="n">
        <v>1</v>
      </c>
      <c r="D5" s="209" t="n">
        <v>2</v>
      </c>
      <c r="E5" s="209"/>
      <c r="F5" s="206"/>
      <c r="G5" s="206"/>
      <c r="H5" s="206"/>
      <c r="I5" s="206"/>
      <c r="J5" s="206"/>
      <c r="K5" s="206"/>
      <c r="L5" s="206"/>
      <c r="M5" s="206"/>
      <c r="N5" s="206"/>
      <c r="O5" s="206"/>
      <c r="P5" s="206"/>
      <c r="Q5" s="206"/>
    </row>
    <row r="6" customFormat="false" ht="15" hidden="false" customHeight="false" outlineLevel="0" collapsed="false">
      <c r="A6" s="209" t="s">
        <v>194</v>
      </c>
      <c r="B6" s="209"/>
      <c r="C6" s="209" t="n">
        <v>2</v>
      </c>
      <c r="D6" s="209" t="n">
        <v>4</v>
      </c>
      <c r="E6" s="209"/>
      <c r="F6" s="206"/>
      <c r="G6" s="206"/>
      <c r="H6" s="206"/>
      <c r="I6" s="206"/>
      <c r="J6" s="206"/>
      <c r="K6" s="206"/>
      <c r="L6" s="206"/>
      <c r="M6" s="206"/>
      <c r="N6" s="206"/>
      <c r="O6" s="206"/>
      <c r="P6" s="206"/>
      <c r="Q6" s="206"/>
    </row>
    <row r="7" customFormat="false" ht="15" hidden="false" customHeight="false" outlineLevel="0" collapsed="false">
      <c r="A7" s="209" t="s">
        <v>195</v>
      </c>
      <c r="B7" s="209"/>
      <c r="C7" s="209" t="n">
        <v>1</v>
      </c>
      <c r="D7" s="209" t="n">
        <v>2</v>
      </c>
      <c r="E7" s="209"/>
      <c r="F7" s="206"/>
      <c r="G7" s="206"/>
      <c r="H7" s="206"/>
      <c r="I7" s="206"/>
      <c r="J7" s="206"/>
      <c r="K7" s="206"/>
      <c r="L7" s="206"/>
      <c r="M7" s="206"/>
      <c r="N7" s="206"/>
      <c r="O7" s="206"/>
      <c r="P7" s="206"/>
      <c r="Q7" s="206"/>
    </row>
    <row r="8" customFormat="false" ht="15" hidden="false" customHeight="false" outlineLevel="0" collapsed="false">
      <c r="A8" s="208" t="s">
        <v>196</v>
      </c>
      <c r="B8" s="208"/>
      <c r="C8" s="208" t="n">
        <v>4</v>
      </c>
      <c r="D8" s="208" t="n">
        <v>8</v>
      </c>
      <c r="E8" s="208"/>
      <c r="F8" s="206"/>
      <c r="G8" s="206"/>
      <c r="H8" s="206"/>
      <c r="I8" s="206"/>
      <c r="J8" s="206"/>
      <c r="K8" s="206"/>
      <c r="L8" s="206"/>
      <c r="M8" s="206"/>
      <c r="N8" s="206"/>
      <c r="O8" s="206"/>
      <c r="P8" s="206"/>
      <c r="Q8" s="206"/>
    </row>
    <row r="9" customFormat="false" ht="15" hidden="false" customHeight="false" outlineLevel="0" collapsed="false">
      <c r="A9" s="206"/>
      <c r="B9" s="206"/>
      <c r="C9" s="206"/>
      <c r="D9" s="206"/>
      <c r="E9" s="206"/>
      <c r="F9" s="206"/>
      <c r="G9" s="206"/>
      <c r="H9" s="206"/>
      <c r="I9" s="206"/>
      <c r="J9" s="206"/>
      <c r="K9" s="206"/>
      <c r="L9" s="206"/>
      <c r="M9" s="206"/>
      <c r="N9" s="206"/>
      <c r="O9" s="206"/>
      <c r="P9" s="206"/>
      <c r="Q9" s="206"/>
    </row>
    <row r="10" customFormat="false" ht="15" hidden="false" customHeight="false" outlineLevel="0" collapsed="false">
      <c r="A10" s="206"/>
      <c r="B10" s="206"/>
      <c r="C10" s="206"/>
      <c r="D10" s="206"/>
      <c r="E10" s="206"/>
      <c r="F10" s="206"/>
      <c r="G10" s="206"/>
      <c r="H10" s="206"/>
      <c r="I10" s="206"/>
      <c r="J10" s="206"/>
      <c r="K10" s="206"/>
      <c r="L10" s="206"/>
      <c r="M10" s="206"/>
      <c r="N10" s="206"/>
      <c r="O10" s="206"/>
      <c r="P10" s="206"/>
      <c r="Q10" s="206"/>
    </row>
    <row r="11" customFormat="false" ht="15" hidden="false" customHeight="false" outlineLevel="0" collapsed="false">
      <c r="A11" s="210" t="s">
        <v>249</v>
      </c>
      <c r="B11" s="210"/>
      <c r="C11" s="210"/>
      <c r="D11" s="210"/>
      <c r="E11" s="210"/>
      <c r="F11" s="210"/>
      <c r="G11" s="210"/>
      <c r="H11" s="210"/>
      <c r="I11" s="210"/>
      <c r="J11" s="206"/>
      <c r="K11" s="206"/>
      <c r="L11" s="206"/>
      <c r="M11" s="206"/>
      <c r="N11" s="206"/>
      <c r="O11" s="206"/>
      <c r="P11" s="206"/>
      <c r="Q11" s="206"/>
    </row>
    <row r="12" customFormat="false" ht="43.25" hidden="false" customHeight="false" outlineLevel="0" collapsed="false">
      <c r="A12" s="211" t="s">
        <v>198</v>
      </c>
      <c r="B12" s="211" t="s">
        <v>199</v>
      </c>
      <c r="C12" s="212" t="s">
        <v>200</v>
      </c>
      <c r="D12" s="212" t="s">
        <v>201</v>
      </c>
      <c r="E12" s="212" t="s">
        <v>203</v>
      </c>
      <c r="F12" s="212" t="s">
        <v>204</v>
      </c>
      <c r="G12" s="213" t="s">
        <v>205</v>
      </c>
      <c r="H12" s="212" t="s">
        <v>228</v>
      </c>
      <c r="I12" s="212" t="s">
        <v>206</v>
      </c>
      <c r="J12" s="206"/>
      <c r="K12" s="206"/>
      <c r="L12" s="206"/>
      <c r="M12" s="206"/>
      <c r="N12" s="206"/>
      <c r="O12" s="206"/>
      <c r="P12" s="206"/>
      <c r="Q12" s="206"/>
    </row>
    <row r="13" customFormat="false" ht="15" hidden="false" customHeight="false" outlineLevel="0" collapsed="false">
      <c r="A13" s="224" t="s">
        <v>207</v>
      </c>
      <c r="B13" s="224"/>
      <c r="C13" s="224"/>
      <c r="D13" s="224"/>
      <c r="E13" s="214" t="s">
        <v>208</v>
      </c>
      <c r="F13" s="214" t="s">
        <v>209</v>
      </c>
      <c r="G13" s="214" t="s">
        <v>210</v>
      </c>
      <c r="H13" s="214" t="s">
        <v>15</v>
      </c>
      <c r="I13" s="214" t="s">
        <v>229</v>
      </c>
      <c r="J13" s="206"/>
      <c r="K13" s="206"/>
      <c r="L13" s="206"/>
      <c r="M13" s="206"/>
      <c r="N13" s="206"/>
      <c r="O13" s="206"/>
      <c r="P13" s="206"/>
      <c r="Q13" s="206"/>
    </row>
    <row r="14" customFormat="false" ht="15" hidden="false" customHeight="false" outlineLevel="0" collapsed="false">
      <c r="A14" s="215" t="n">
        <v>21</v>
      </c>
      <c r="B14" s="216" t="s">
        <v>250</v>
      </c>
      <c r="C14" s="215" t="s">
        <v>216</v>
      </c>
      <c r="D14" s="215" t="s">
        <v>231</v>
      </c>
      <c r="E14" s="215" t="n">
        <v>16</v>
      </c>
      <c r="F14" s="225" t="n">
        <v>0.65</v>
      </c>
      <c r="G14" s="225" t="n">
        <f aca="false">E14*F14</f>
        <v>10.4</v>
      </c>
      <c r="H14" s="226" t="n">
        <v>12</v>
      </c>
      <c r="I14" s="218" t="n">
        <f aca="false">(G14/H14)/8</f>
        <v>0.108333333333333</v>
      </c>
      <c r="J14" s="206"/>
      <c r="K14" s="206"/>
      <c r="L14" s="206"/>
      <c r="M14" s="206"/>
      <c r="N14" s="206"/>
      <c r="O14" s="206"/>
      <c r="P14" s="206"/>
      <c r="Q14" s="206"/>
    </row>
    <row r="15" customFormat="false" ht="48" hidden="false" customHeight="false" outlineLevel="0" collapsed="false">
      <c r="A15" s="215" t="n">
        <v>22</v>
      </c>
      <c r="B15" s="216" t="s">
        <v>251</v>
      </c>
      <c r="C15" s="215" t="s">
        <v>216</v>
      </c>
      <c r="D15" s="215" t="s">
        <v>231</v>
      </c>
      <c r="E15" s="215" t="n">
        <v>4</v>
      </c>
      <c r="F15" s="225" t="n">
        <v>11.07</v>
      </c>
      <c r="G15" s="225" t="n">
        <f aca="false">E15*F15</f>
        <v>44.28</v>
      </c>
      <c r="H15" s="226" t="n">
        <v>12</v>
      </c>
      <c r="I15" s="218" t="n">
        <f aca="false">(G15/H15)/8</f>
        <v>0.46125</v>
      </c>
      <c r="J15" s="206"/>
      <c r="K15" s="206"/>
      <c r="L15" s="206"/>
      <c r="M15" s="206"/>
      <c r="N15" s="206"/>
      <c r="O15" s="206"/>
      <c r="P15" s="206"/>
      <c r="Q15" s="206"/>
    </row>
    <row r="16" customFormat="false" ht="48" hidden="false" customHeight="false" outlineLevel="0" collapsed="false">
      <c r="A16" s="215" t="n">
        <v>23</v>
      </c>
      <c r="B16" s="216" t="s">
        <v>252</v>
      </c>
      <c r="C16" s="215" t="s">
        <v>216</v>
      </c>
      <c r="D16" s="215" t="s">
        <v>231</v>
      </c>
      <c r="E16" s="215" t="n">
        <v>48</v>
      </c>
      <c r="F16" s="225" t="n">
        <v>6.52</v>
      </c>
      <c r="G16" s="225" t="n">
        <f aca="false">E16*F16</f>
        <v>312.96</v>
      </c>
      <c r="H16" s="226" t="n">
        <v>12</v>
      </c>
      <c r="I16" s="218" t="n">
        <f aca="false">(G16/H16)/8</f>
        <v>3.26</v>
      </c>
      <c r="J16" s="206"/>
      <c r="K16" s="206"/>
      <c r="L16" s="206"/>
      <c r="M16" s="206"/>
      <c r="N16" s="206"/>
      <c r="O16" s="206"/>
      <c r="P16" s="206"/>
      <c r="Q16" s="206"/>
    </row>
    <row r="17" customFormat="false" ht="15" hidden="false" customHeight="false" outlineLevel="0" collapsed="false">
      <c r="A17" s="214" t="s">
        <v>224</v>
      </c>
      <c r="B17" s="214"/>
      <c r="C17" s="214"/>
      <c r="D17" s="214"/>
      <c r="E17" s="214"/>
      <c r="F17" s="214"/>
      <c r="G17" s="214"/>
      <c r="H17" s="214"/>
      <c r="I17" s="227" t="n">
        <f aca="false">SUM(I14:I16)</f>
        <v>3.82958333333333</v>
      </c>
      <c r="J17" s="206"/>
      <c r="K17" s="206"/>
      <c r="L17" s="206"/>
      <c r="M17" s="206"/>
      <c r="N17" s="206"/>
      <c r="O17" s="206"/>
      <c r="P17" s="206"/>
      <c r="Q17" s="206"/>
    </row>
    <row r="18" customFormat="false" ht="15" hidden="false" customHeight="false" outlineLevel="0" collapsed="false">
      <c r="A18" s="222" t="s">
        <v>225</v>
      </c>
      <c r="B18" s="222"/>
      <c r="C18" s="222"/>
      <c r="D18" s="222"/>
      <c r="E18" s="222"/>
      <c r="F18" s="222"/>
      <c r="G18" s="222"/>
      <c r="H18" s="222"/>
      <c r="I18" s="228" t="n">
        <v>7.66</v>
      </c>
      <c r="J18" s="206"/>
      <c r="K18" s="206"/>
      <c r="L18" s="206"/>
      <c r="M18" s="206"/>
      <c r="N18" s="206"/>
      <c r="O18" s="206"/>
      <c r="P18" s="206"/>
      <c r="Q18" s="206"/>
    </row>
    <row r="19" customFormat="false" ht="15" hidden="false" customHeight="false" outlineLevel="0" collapsed="false">
      <c r="A19" s="206"/>
      <c r="B19" s="206"/>
      <c r="C19" s="206"/>
      <c r="D19" s="206"/>
      <c r="E19" s="206"/>
      <c r="F19" s="206"/>
      <c r="G19" s="206"/>
      <c r="H19" s="206"/>
      <c r="I19" s="206"/>
      <c r="J19" s="206"/>
      <c r="K19" s="206"/>
      <c r="L19" s="206"/>
      <c r="M19" s="206"/>
      <c r="N19" s="206"/>
      <c r="O19" s="206"/>
      <c r="P19" s="206"/>
      <c r="Q19" s="206"/>
    </row>
    <row r="20" customFormat="false" ht="15" hidden="false" customHeight="false" outlineLevel="0" collapsed="false">
      <c r="A20" s="206"/>
      <c r="B20" s="206"/>
      <c r="C20" s="206"/>
      <c r="D20" s="206"/>
      <c r="E20" s="206"/>
      <c r="F20" s="206"/>
      <c r="G20" s="206"/>
      <c r="H20" s="206"/>
      <c r="I20" s="206"/>
      <c r="J20" s="206"/>
      <c r="K20" s="206"/>
      <c r="L20" s="206"/>
      <c r="M20" s="206"/>
      <c r="N20" s="206"/>
      <c r="O20" s="206"/>
      <c r="P20" s="206"/>
      <c r="Q20" s="206"/>
    </row>
    <row r="21" customFormat="false" ht="15" hidden="false" customHeight="false" outlineLevel="0" collapsed="false">
      <c r="A21" s="210" t="s">
        <v>253</v>
      </c>
      <c r="B21" s="210"/>
      <c r="C21" s="210"/>
      <c r="D21" s="210"/>
      <c r="E21" s="210"/>
      <c r="F21" s="210"/>
      <c r="G21" s="210"/>
      <c r="H21" s="210"/>
      <c r="I21" s="210"/>
      <c r="J21" s="206"/>
      <c r="K21" s="206"/>
      <c r="L21" s="206"/>
      <c r="M21" s="206"/>
      <c r="N21" s="206"/>
      <c r="O21" s="206"/>
      <c r="P21" s="206"/>
      <c r="Q21" s="206"/>
    </row>
    <row r="22" customFormat="false" ht="48" hidden="false" customHeight="false" outlineLevel="0" collapsed="false">
      <c r="A22" s="211" t="s">
        <v>198</v>
      </c>
      <c r="B22" s="211" t="s">
        <v>199</v>
      </c>
      <c r="C22" s="212" t="s">
        <v>200</v>
      </c>
      <c r="D22" s="212" t="s">
        <v>201</v>
      </c>
      <c r="E22" s="212" t="s">
        <v>203</v>
      </c>
      <c r="F22" s="212" t="s">
        <v>227</v>
      </c>
      <c r="G22" s="229" t="s">
        <v>205</v>
      </c>
      <c r="H22" s="212" t="s">
        <v>228</v>
      </c>
      <c r="I22" s="212" t="s">
        <v>206</v>
      </c>
      <c r="J22" s="206"/>
      <c r="K22" s="206"/>
      <c r="L22" s="206"/>
      <c r="M22" s="206"/>
      <c r="N22" s="206"/>
      <c r="O22" s="206"/>
      <c r="P22" s="206"/>
      <c r="Q22" s="206"/>
    </row>
    <row r="23" customFormat="false" ht="15" hidden="false" customHeight="false" outlineLevel="0" collapsed="false">
      <c r="A23" s="224" t="s">
        <v>207</v>
      </c>
      <c r="B23" s="224"/>
      <c r="C23" s="224"/>
      <c r="D23" s="224"/>
      <c r="E23" s="214" t="s">
        <v>208</v>
      </c>
      <c r="F23" s="214" t="s">
        <v>209</v>
      </c>
      <c r="G23" s="214" t="s">
        <v>210</v>
      </c>
      <c r="H23" s="214" t="s">
        <v>15</v>
      </c>
      <c r="I23" s="214" t="s">
        <v>240</v>
      </c>
      <c r="J23" s="206"/>
      <c r="K23" s="206"/>
      <c r="L23" s="206"/>
      <c r="M23" s="206"/>
      <c r="N23" s="206"/>
      <c r="O23" s="206"/>
      <c r="P23" s="206"/>
      <c r="Q23" s="206"/>
    </row>
    <row r="24" customFormat="false" ht="72" hidden="false" customHeight="false" outlineLevel="0" collapsed="false">
      <c r="A24" s="215" t="n">
        <v>24</v>
      </c>
      <c r="B24" s="216" t="s">
        <v>254</v>
      </c>
      <c r="C24" s="215" t="s">
        <v>255</v>
      </c>
      <c r="D24" s="215" t="s">
        <v>231</v>
      </c>
      <c r="E24" s="215" t="n">
        <v>768</v>
      </c>
      <c r="F24" s="225" t="n">
        <v>4.92</v>
      </c>
      <c r="G24" s="225" t="n">
        <f aca="false">E24*F24</f>
        <v>3778.56</v>
      </c>
      <c r="H24" s="226" t="n">
        <v>12</v>
      </c>
      <c r="I24" s="218" t="n">
        <f aca="false">(G24/H24)/4</f>
        <v>78.72</v>
      </c>
      <c r="J24" s="206"/>
      <c r="K24" s="206"/>
      <c r="L24" s="206"/>
      <c r="M24" s="206"/>
      <c r="N24" s="206"/>
      <c r="O24" s="206"/>
      <c r="P24" s="206"/>
      <c r="Q24" s="206"/>
    </row>
    <row r="25" customFormat="false" ht="15" hidden="false" customHeight="false" outlineLevel="0" collapsed="false">
      <c r="A25" s="214" t="s">
        <v>256</v>
      </c>
      <c r="B25" s="214"/>
      <c r="C25" s="214"/>
      <c r="D25" s="214"/>
      <c r="E25" s="214"/>
      <c r="F25" s="214"/>
      <c r="G25" s="214"/>
      <c r="H25" s="214"/>
      <c r="I25" s="227" t="n">
        <v>3.83</v>
      </c>
      <c r="J25" s="206"/>
      <c r="K25" s="206"/>
      <c r="L25" s="206"/>
      <c r="M25" s="206"/>
      <c r="N25" s="206"/>
      <c r="O25" s="206"/>
      <c r="P25" s="206"/>
      <c r="Q25" s="206"/>
    </row>
    <row r="26" customFormat="false" ht="15" hidden="false" customHeight="false" outlineLevel="0" collapsed="false">
      <c r="A26" s="222" t="s">
        <v>245</v>
      </c>
      <c r="B26" s="222"/>
      <c r="C26" s="222"/>
      <c r="D26" s="222"/>
      <c r="E26" s="222"/>
      <c r="F26" s="222"/>
      <c r="G26" s="222"/>
      <c r="H26" s="222"/>
      <c r="I26" s="228" t="n">
        <v>7.66</v>
      </c>
      <c r="J26" s="206"/>
      <c r="K26" s="206"/>
      <c r="L26" s="206"/>
      <c r="M26" s="206"/>
      <c r="N26" s="206"/>
      <c r="O26" s="206"/>
      <c r="P26" s="206"/>
      <c r="Q26" s="206"/>
    </row>
    <row r="27" customFormat="false" ht="15" hidden="false" customHeight="false" outlineLevel="0" collapsed="false">
      <c r="A27" s="222" t="s">
        <v>257</v>
      </c>
      <c r="B27" s="222"/>
      <c r="C27" s="222"/>
      <c r="D27" s="222"/>
      <c r="E27" s="222"/>
      <c r="F27" s="222"/>
      <c r="G27" s="222"/>
      <c r="H27" s="222"/>
      <c r="I27" s="228" t="n">
        <v>82.55</v>
      </c>
      <c r="J27" s="206"/>
      <c r="K27" s="206"/>
      <c r="L27" s="206"/>
      <c r="M27" s="206"/>
      <c r="N27" s="206"/>
      <c r="O27" s="206"/>
      <c r="P27" s="206"/>
      <c r="Q27" s="206"/>
    </row>
    <row r="28" customFormat="false" ht="15" hidden="false" customHeight="false" outlineLevel="0" collapsed="false">
      <c r="A28" s="222" t="s">
        <v>247</v>
      </c>
      <c r="B28" s="222"/>
      <c r="C28" s="222"/>
      <c r="D28" s="222"/>
      <c r="E28" s="222"/>
      <c r="F28" s="222"/>
      <c r="G28" s="222"/>
      <c r="H28" s="222"/>
      <c r="I28" s="228" t="n">
        <v>165.1</v>
      </c>
      <c r="J28" s="206"/>
      <c r="K28" s="206"/>
      <c r="L28" s="206"/>
      <c r="M28" s="206"/>
      <c r="N28" s="206"/>
      <c r="O28" s="206"/>
      <c r="P28" s="206"/>
      <c r="Q28" s="206"/>
    </row>
    <row r="29" customFormat="false" ht="15" hidden="false" customHeight="false" outlineLevel="0" collapsed="false">
      <c r="A29" s="231"/>
      <c r="B29" s="231"/>
      <c r="C29" s="231"/>
      <c r="D29" s="231"/>
      <c r="E29" s="231"/>
      <c r="F29" s="231"/>
      <c r="G29" s="231"/>
      <c r="H29" s="231"/>
      <c r="I29" s="231"/>
      <c r="J29" s="206"/>
      <c r="K29" s="206"/>
      <c r="L29" s="206"/>
      <c r="M29" s="206"/>
      <c r="N29" s="206"/>
      <c r="O29" s="206"/>
      <c r="P29" s="206"/>
      <c r="Q29" s="206"/>
    </row>
    <row r="30" customFormat="false" ht="15" hidden="false" customHeight="false" outlineLevel="0" collapsed="false">
      <c r="A30" s="231"/>
      <c r="B30" s="231"/>
      <c r="C30" s="231"/>
      <c r="D30" s="231"/>
      <c r="E30" s="231"/>
      <c r="F30" s="231"/>
      <c r="G30" s="231"/>
      <c r="H30" s="231"/>
      <c r="I30" s="231"/>
      <c r="J30" s="206"/>
      <c r="K30" s="206"/>
      <c r="L30" s="206"/>
      <c r="M30" s="206"/>
      <c r="N30" s="206"/>
      <c r="O30" s="206"/>
      <c r="P30" s="206"/>
      <c r="Q30" s="206"/>
    </row>
    <row r="31" customFormat="false" ht="15" hidden="false" customHeight="false" outlineLevel="0" collapsed="false">
      <c r="A31" s="231"/>
      <c r="B31" s="231"/>
      <c r="C31" s="231"/>
      <c r="D31" s="231"/>
      <c r="E31" s="231"/>
      <c r="F31" s="231"/>
      <c r="G31" s="231"/>
      <c r="H31" s="231"/>
      <c r="I31" s="231"/>
      <c r="J31" s="206"/>
      <c r="K31" s="206"/>
      <c r="L31" s="206"/>
      <c r="M31" s="206"/>
      <c r="N31" s="206"/>
      <c r="O31" s="206"/>
      <c r="P31" s="206"/>
      <c r="Q31" s="206"/>
    </row>
    <row r="32" customFormat="false" ht="15" hidden="false" customHeight="false" outlineLevel="0" collapsed="false">
      <c r="A32" s="231"/>
      <c r="B32" s="231"/>
      <c r="C32" s="231"/>
      <c r="D32" s="231"/>
      <c r="E32" s="231"/>
      <c r="F32" s="231"/>
      <c r="G32" s="231"/>
      <c r="H32" s="231"/>
      <c r="I32" s="231"/>
      <c r="J32" s="206"/>
      <c r="K32" s="206"/>
      <c r="L32" s="206"/>
      <c r="M32" s="206"/>
      <c r="N32" s="206"/>
      <c r="O32" s="206"/>
      <c r="P32" s="206"/>
      <c r="Q32" s="206"/>
    </row>
    <row r="33" customFormat="false" ht="15" hidden="false" customHeight="false" outlineLevel="0" collapsed="false">
      <c r="A33" s="231"/>
      <c r="B33" s="231"/>
      <c r="C33" s="231"/>
      <c r="D33" s="231"/>
      <c r="E33" s="231"/>
      <c r="F33" s="231"/>
      <c r="G33" s="231"/>
      <c r="H33" s="231"/>
      <c r="I33" s="231"/>
      <c r="J33" s="206"/>
      <c r="K33" s="206"/>
      <c r="L33" s="206"/>
      <c r="M33" s="206"/>
      <c r="N33" s="206"/>
      <c r="O33" s="206"/>
      <c r="P33" s="206"/>
      <c r="Q33" s="206"/>
    </row>
    <row r="34" customFormat="false" ht="15" hidden="false" customHeight="false" outlineLevel="0" collapsed="false">
      <c r="A34" s="231"/>
      <c r="B34" s="231"/>
      <c r="C34" s="231"/>
      <c r="D34" s="231"/>
      <c r="E34" s="231"/>
      <c r="F34" s="231"/>
      <c r="G34" s="231"/>
      <c r="H34" s="231"/>
      <c r="I34" s="231"/>
      <c r="J34" s="206"/>
      <c r="K34" s="206"/>
      <c r="L34" s="206"/>
      <c r="M34" s="206"/>
      <c r="N34" s="206"/>
      <c r="O34" s="206"/>
      <c r="P34" s="206"/>
      <c r="Q34" s="206"/>
    </row>
    <row r="35" customFormat="false" ht="15" hidden="false" customHeight="false" outlineLevel="0" collapsed="false">
      <c r="A35" s="231"/>
      <c r="B35" s="231"/>
      <c r="C35" s="231"/>
      <c r="D35" s="231"/>
      <c r="E35" s="231"/>
      <c r="F35" s="231"/>
      <c r="G35" s="231"/>
      <c r="H35" s="231"/>
      <c r="I35" s="231"/>
      <c r="J35" s="206"/>
      <c r="K35" s="206"/>
      <c r="L35" s="206"/>
      <c r="M35" s="206"/>
      <c r="N35" s="206"/>
      <c r="O35" s="206"/>
      <c r="P35" s="206"/>
      <c r="Q35" s="206"/>
    </row>
    <row r="36" customFormat="false" ht="15" hidden="false" customHeight="false" outlineLevel="0" collapsed="false">
      <c r="A36" s="231"/>
      <c r="B36" s="231"/>
      <c r="C36" s="231"/>
      <c r="D36" s="231"/>
      <c r="E36" s="231"/>
      <c r="F36" s="231"/>
      <c r="G36" s="231"/>
      <c r="H36" s="231"/>
      <c r="I36" s="231"/>
      <c r="J36" s="206"/>
      <c r="K36" s="206"/>
      <c r="L36" s="206"/>
      <c r="M36" s="206"/>
      <c r="N36" s="206"/>
      <c r="O36" s="206"/>
      <c r="P36" s="206"/>
      <c r="Q36" s="206"/>
    </row>
    <row r="37" customFormat="false" ht="15" hidden="false" customHeight="false" outlineLevel="0" collapsed="false">
      <c r="A37" s="206"/>
      <c r="B37" s="206"/>
      <c r="C37" s="206"/>
      <c r="D37" s="206"/>
      <c r="E37" s="206"/>
      <c r="F37" s="206"/>
      <c r="G37" s="206"/>
      <c r="H37" s="206"/>
      <c r="I37" s="206"/>
      <c r="J37" s="206"/>
      <c r="K37" s="206"/>
      <c r="L37" s="206"/>
      <c r="M37" s="206"/>
      <c r="N37" s="206"/>
      <c r="O37" s="206"/>
      <c r="P37" s="206"/>
      <c r="Q37" s="206"/>
    </row>
    <row r="38" customFormat="false" ht="15" hidden="false" customHeight="false" outlineLevel="0" collapsed="false">
      <c r="A38" s="206"/>
      <c r="B38" s="206"/>
      <c r="C38" s="206"/>
      <c r="D38" s="206"/>
      <c r="E38" s="206"/>
      <c r="F38" s="206"/>
      <c r="G38" s="206"/>
      <c r="H38" s="206"/>
      <c r="I38" s="206"/>
      <c r="J38" s="206"/>
      <c r="K38" s="206"/>
      <c r="L38" s="206"/>
      <c r="M38" s="206"/>
      <c r="N38" s="206"/>
      <c r="O38" s="206"/>
      <c r="P38" s="206"/>
      <c r="Q38" s="206"/>
    </row>
    <row r="39" customFormat="false" ht="15" hidden="false" customHeight="false" outlineLevel="0" collapsed="false">
      <c r="A39" s="206"/>
      <c r="B39" s="206"/>
      <c r="C39" s="206"/>
      <c r="D39" s="206"/>
      <c r="E39" s="206"/>
      <c r="F39" s="206"/>
      <c r="G39" s="206"/>
      <c r="H39" s="206"/>
      <c r="I39" s="206"/>
      <c r="J39" s="206"/>
      <c r="K39" s="206"/>
      <c r="L39" s="206"/>
      <c r="M39" s="206"/>
      <c r="N39" s="206"/>
      <c r="O39" s="206"/>
      <c r="P39" s="206"/>
      <c r="Q39" s="206"/>
    </row>
    <row r="40" customFormat="false" ht="15" hidden="false" customHeight="false" outlineLevel="0" collapsed="false">
      <c r="A40" s="206"/>
      <c r="B40" s="206"/>
      <c r="C40" s="206"/>
      <c r="D40" s="206"/>
      <c r="E40" s="206"/>
      <c r="F40" s="206"/>
      <c r="G40" s="206"/>
      <c r="H40" s="206"/>
      <c r="I40" s="206"/>
      <c r="J40" s="206"/>
      <c r="K40" s="206"/>
      <c r="L40" s="206"/>
      <c r="M40" s="206"/>
      <c r="N40" s="206"/>
      <c r="O40" s="206"/>
      <c r="P40" s="206"/>
      <c r="Q40" s="206"/>
    </row>
    <row r="41" customFormat="false" ht="15" hidden="false" customHeight="false" outlineLevel="0" collapsed="false">
      <c r="A41" s="206"/>
      <c r="B41" s="206"/>
      <c r="C41" s="206"/>
      <c r="D41" s="206"/>
      <c r="E41" s="206"/>
      <c r="F41" s="206"/>
      <c r="G41" s="206"/>
      <c r="H41" s="206"/>
      <c r="I41" s="206"/>
      <c r="J41" s="206"/>
      <c r="K41" s="206"/>
      <c r="L41" s="206"/>
      <c r="M41" s="206"/>
      <c r="N41" s="206"/>
      <c r="O41" s="206"/>
      <c r="P41" s="206"/>
      <c r="Q41" s="206"/>
    </row>
    <row r="42" customFormat="false" ht="15" hidden="false" customHeight="false" outlineLevel="0" collapsed="false">
      <c r="A42" s="206"/>
      <c r="B42" s="206"/>
      <c r="C42" s="206"/>
      <c r="D42" s="206"/>
      <c r="E42" s="206"/>
      <c r="F42" s="206"/>
      <c r="G42" s="206"/>
      <c r="H42" s="206"/>
      <c r="I42" s="206"/>
      <c r="J42" s="206"/>
      <c r="K42" s="206"/>
      <c r="L42" s="206"/>
      <c r="M42" s="206"/>
      <c r="N42" s="206"/>
      <c r="O42" s="206"/>
      <c r="P42" s="206"/>
      <c r="Q42" s="206"/>
    </row>
    <row r="43" customFormat="false" ht="15" hidden="false" customHeight="false" outlineLevel="0" collapsed="false">
      <c r="A43" s="206"/>
      <c r="B43" s="206"/>
      <c r="C43" s="206"/>
      <c r="D43" s="206"/>
      <c r="E43" s="206"/>
      <c r="F43" s="206"/>
      <c r="G43" s="206"/>
      <c r="H43" s="206"/>
      <c r="I43" s="206"/>
      <c r="J43" s="206"/>
      <c r="K43" s="206"/>
      <c r="L43" s="206"/>
      <c r="M43" s="206"/>
      <c r="N43" s="206"/>
      <c r="O43" s="206"/>
      <c r="P43" s="206"/>
      <c r="Q43" s="206"/>
    </row>
    <row r="44" customFormat="false" ht="15" hidden="false" customHeight="false" outlineLevel="0" collapsed="false">
      <c r="A44" s="206"/>
      <c r="B44" s="206"/>
      <c r="C44" s="206"/>
      <c r="D44" s="206"/>
      <c r="E44" s="206"/>
      <c r="F44" s="206"/>
      <c r="G44" s="206"/>
      <c r="H44" s="206"/>
      <c r="I44" s="206"/>
      <c r="J44" s="206"/>
      <c r="K44" s="206"/>
      <c r="L44" s="206"/>
      <c r="M44" s="206"/>
      <c r="N44" s="206"/>
      <c r="O44" s="206"/>
      <c r="P44" s="206"/>
      <c r="Q44" s="206"/>
    </row>
    <row r="45" customFormat="false" ht="15" hidden="false" customHeight="false" outlineLevel="0" collapsed="false">
      <c r="A45" s="206"/>
      <c r="B45" s="206"/>
      <c r="C45" s="206"/>
      <c r="D45" s="206"/>
      <c r="E45" s="206"/>
      <c r="F45" s="206"/>
      <c r="G45" s="206"/>
      <c r="H45" s="206"/>
      <c r="I45" s="206"/>
      <c r="J45" s="206"/>
      <c r="K45" s="206"/>
      <c r="L45" s="206"/>
      <c r="M45" s="206"/>
      <c r="N45" s="206"/>
      <c r="O45" s="206"/>
      <c r="P45" s="206"/>
      <c r="Q45" s="206"/>
    </row>
    <row r="46" customFormat="false" ht="15" hidden="false" customHeight="false" outlineLevel="0" collapsed="false">
      <c r="A46" s="206"/>
      <c r="B46" s="206"/>
      <c r="C46" s="206"/>
      <c r="D46" s="206"/>
      <c r="E46" s="206"/>
      <c r="F46" s="206"/>
      <c r="G46" s="206"/>
      <c r="H46" s="206"/>
      <c r="I46" s="206"/>
      <c r="J46" s="206"/>
      <c r="K46" s="206"/>
      <c r="L46" s="206"/>
      <c r="M46" s="206"/>
      <c r="N46" s="206"/>
      <c r="O46" s="206"/>
      <c r="P46" s="206"/>
      <c r="Q46" s="206"/>
    </row>
    <row r="47" customFormat="false" ht="15" hidden="false" customHeight="false" outlineLevel="0" collapsed="false">
      <c r="A47" s="206"/>
      <c r="B47" s="206"/>
      <c r="C47" s="206"/>
      <c r="D47" s="206"/>
      <c r="E47" s="206"/>
      <c r="F47" s="206"/>
      <c r="G47" s="206"/>
      <c r="H47" s="206"/>
      <c r="I47" s="206"/>
      <c r="J47" s="206"/>
      <c r="K47" s="206"/>
      <c r="L47" s="206"/>
      <c r="M47" s="206"/>
      <c r="N47" s="206"/>
      <c r="O47" s="206"/>
      <c r="P47" s="206"/>
      <c r="Q47" s="206"/>
    </row>
    <row r="48" customFormat="false" ht="15" hidden="false" customHeight="false" outlineLevel="0" collapsed="false">
      <c r="A48" s="206"/>
      <c r="B48" s="206"/>
      <c r="C48" s="206"/>
      <c r="D48" s="206"/>
      <c r="E48" s="206"/>
      <c r="F48" s="206"/>
      <c r="G48" s="206"/>
      <c r="H48" s="206"/>
      <c r="I48" s="206"/>
      <c r="J48" s="206"/>
      <c r="K48" s="206"/>
      <c r="L48" s="206"/>
      <c r="M48" s="206"/>
      <c r="N48" s="206"/>
      <c r="O48" s="206"/>
      <c r="P48" s="206"/>
      <c r="Q48" s="206"/>
    </row>
    <row r="49" customFormat="false" ht="15" hidden="false" customHeight="false" outlineLevel="0" collapsed="false">
      <c r="A49" s="206"/>
      <c r="B49" s="206"/>
      <c r="C49" s="206"/>
      <c r="D49" s="206"/>
      <c r="E49" s="206"/>
      <c r="F49" s="206"/>
      <c r="G49" s="206"/>
      <c r="H49" s="206"/>
      <c r="I49" s="206"/>
      <c r="J49" s="206"/>
      <c r="K49" s="206"/>
      <c r="L49" s="206"/>
      <c r="M49" s="206"/>
      <c r="N49" s="206"/>
      <c r="O49" s="206"/>
      <c r="P49" s="206"/>
      <c r="Q49" s="206"/>
    </row>
    <row r="50" customFormat="false" ht="15" hidden="false" customHeight="false" outlineLevel="0" collapsed="false">
      <c r="A50" s="206"/>
      <c r="B50" s="206"/>
      <c r="C50" s="206"/>
      <c r="D50" s="206"/>
      <c r="E50" s="206"/>
      <c r="F50" s="206"/>
      <c r="G50" s="206"/>
      <c r="H50" s="206"/>
      <c r="I50" s="206"/>
      <c r="J50" s="206"/>
      <c r="K50" s="206"/>
      <c r="L50" s="206"/>
      <c r="M50" s="206"/>
      <c r="N50" s="206"/>
      <c r="O50" s="206"/>
      <c r="P50" s="206"/>
      <c r="Q50" s="206"/>
    </row>
    <row r="51" customFormat="false" ht="15" hidden="false" customHeight="false" outlineLevel="0" collapsed="false">
      <c r="A51" s="206"/>
      <c r="B51" s="206"/>
      <c r="C51" s="206"/>
      <c r="D51" s="206"/>
      <c r="E51" s="206"/>
      <c r="F51" s="206"/>
      <c r="G51" s="206"/>
      <c r="H51" s="206"/>
      <c r="I51" s="206"/>
      <c r="J51" s="206"/>
      <c r="K51" s="206"/>
      <c r="L51" s="206"/>
      <c r="M51" s="206"/>
      <c r="N51" s="206"/>
      <c r="O51" s="206"/>
      <c r="P51" s="206"/>
      <c r="Q51" s="206"/>
    </row>
    <row r="52" customFormat="false" ht="15" hidden="false" customHeight="false" outlineLevel="0" collapsed="false">
      <c r="A52" s="206"/>
      <c r="B52" s="206"/>
      <c r="C52" s="206"/>
      <c r="D52" s="206"/>
      <c r="E52" s="206"/>
      <c r="F52" s="206"/>
      <c r="G52" s="206"/>
      <c r="H52" s="206"/>
      <c r="I52" s="206"/>
      <c r="J52" s="206"/>
      <c r="K52" s="206"/>
      <c r="L52" s="206"/>
      <c r="M52" s="206"/>
      <c r="N52" s="206"/>
      <c r="O52" s="206"/>
      <c r="P52" s="206"/>
      <c r="Q52" s="206"/>
    </row>
    <row r="53" customFormat="false" ht="15" hidden="false" customHeight="false" outlineLevel="0" collapsed="false">
      <c r="A53" s="206"/>
      <c r="B53" s="206"/>
      <c r="C53" s="206"/>
      <c r="D53" s="206"/>
      <c r="E53" s="206"/>
      <c r="F53" s="206"/>
      <c r="G53" s="206"/>
      <c r="H53" s="206"/>
      <c r="I53" s="206"/>
      <c r="J53" s="206"/>
      <c r="K53" s="206"/>
      <c r="L53" s="206"/>
      <c r="M53" s="206"/>
      <c r="N53" s="206"/>
      <c r="O53" s="206"/>
      <c r="P53" s="206"/>
      <c r="Q53" s="206"/>
    </row>
    <row r="54" customFormat="false" ht="15" hidden="false" customHeight="false" outlineLevel="0" collapsed="false">
      <c r="A54" s="206"/>
      <c r="B54" s="206"/>
      <c r="C54" s="206"/>
      <c r="D54" s="206"/>
      <c r="E54" s="206"/>
      <c r="F54" s="206"/>
      <c r="G54" s="206"/>
      <c r="H54" s="206"/>
      <c r="I54" s="206"/>
      <c r="J54" s="206"/>
      <c r="K54" s="206"/>
      <c r="L54" s="206"/>
      <c r="M54" s="206"/>
      <c r="N54" s="206"/>
      <c r="O54" s="206"/>
      <c r="P54" s="206"/>
      <c r="Q54" s="206"/>
    </row>
    <row r="55" customFormat="false" ht="15" hidden="false" customHeight="false" outlineLevel="0" collapsed="false">
      <c r="A55" s="206"/>
      <c r="B55" s="206"/>
      <c r="C55" s="206"/>
      <c r="D55" s="206"/>
      <c r="E55" s="206"/>
      <c r="F55" s="206"/>
      <c r="G55" s="206"/>
      <c r="H55" s="206"/>
      <c r="I55" s="206"/>
      <c r="J55" s="206"/>
      <c r="K55" s="206"/>
      <c r="L55" s="206"/>
      <c r="M55" s="206"/>
      <c r="N55" s="206"/>
      <c r="O55" s="206"/>
      <c r="P55" s="206"/>
      <c r="Q55" s="206"/>
    </row>
    <row r="56" customFormat="false" ht="15" hidden="false" customHeight="false" outlineLevel="0" collapsed="false">
      <c r="A56" s="206"/>
      <c r="B56" s="206"/>
      <c r="C56" s="206"/>
      <c r="D56" s="206"/>
      <c r="E56" s="206"/>
      <c r="F56" s="206"/>
      <c r="G56" s="206"/>
      <c r="H56" s="206"/>
      <c r="I56" s="206"/>
      <c r="J56" s="206"/>
      <c r="K56" s="206"/>
      <c r="L56" s="206"/>
      <c r="M56" s="206"/>
      <c r="N56" s="206"/>
      <c r="O56" s="206"/>
      <c r="P56" s="206"/>
      <c r="Q56" s="206"/>
    </row>
    <row r="57" customFormat="false" ht="15" hidden="false" customHeight="false" outlineLevel="0" collapsed="false">
      <c r="A57" s="206"/>
      <c r="B57" s="206"/>
      <c r="C57" s="206"/>
      <c r="D57" s="206"/>
      <c r="E57" s="206"/>
      <c r="F57" s="206"/>
      <c r="G57" s="206"/>
      <c r="H57" s="206"/>
      <c r="I57" s="206"/>
      <c r="J57" s="206"/>
      <c r="K57" s="206"/>
      <c r="L57" s="206"/>
      <c r="M57" s="206"/>
      <c r="N57" s="206"/>
      <c r="O57" s="206"/>
      <c r="P57" s="206"/>
      <c r="Q57" s="206"/>
    </row>
    <row r="58" customFormat="false" ht="15" hidden="false" customHeight="false" outlineLevel="0" collapsed="false">
      <c r="A58" s="206"/>
      <c r="B58" s="206"/>
      <c r="C58" s="206"/>
      <c r="D58" s="206"/>
      <c r="E58" s="206"/>
      <c r="F58" s="206"/>
      <c r="G58" s="206"/>
      <c r="H58" s="206"/>
      <c r="I58" s="206"/>
      <c r="J58" s="206"/>
      <c r="K58" s="206"/>
      <c r="L58" s="206"/>
      <c r="M58" s="206"/>
      <c r="N58" s="206"/>
      <c r="O58" s="206"/>
      <c r="P58" s="206"/>
      <c r="Q58" s="206"/>
    </row>
    <row r="59" customFormat="false" ht="15" hidden="false" customHeight="false" outlineLevel="0" collapsed="false">
      <c r="A59" s="206"/>
      <c r="B59" s="206"/>
      <c r="C59" s="206"/>
      <c r="D59" s="206"/>
      <c r="E59" s="206"/>
      <c r="F59" s="206"/>
      <c r="G59" s="206"/>
      <c r="H59" s="206"/>
      <c r="I59" s="206"/>
      <c r="J59" s="206"/>
      <c r="K59" s="206"/>
      <c r="L59" s="206"/>
      <c r="M59" s="206"/>
      <c r="N59" s="206"/>
      <c r="O59" s="206"/>
      <c r="P59" s="206"/>
      <c r="Q59" s="206"/>
    </row>
    <row r="60" customFormat="false" ht="15" hidden="false" customHeight="false" outlineLevel="0" collapsed="false">
      <c r="A60" s="206"/>
      <c r="B60" s="206"/>
      <c r="C60" s="206"/>
      <c r="D60" s="206"/>
      <c r="E60" s="206"/>
      <c r="F60" s="206"/>
      <c r="G60" s="206"/>
      <c r="H60" s="206"/>
      <c r="I60" s="206"/>
      <c r="J60" s="206"/>
      <c r="K60" s="206"/>
      <c r="L60" s="206"/>
      <c r="M60" s="206"/>
      <c r="N60" s="206"/>
      <c r="O60" s="206"/>
      <c r="P60" s="206"/>
      <c r="Q60" s="206"/>
    </row>
    <row r="61" customFormat="false" ht="15" hidden="false" customHeight="false" outlineLevel="0" collapsed="false">
      <c r="A61" s="206"/>
      <c r="B61" s="206"/>
      <c r="C61" s="206"/>
      <c r="D61" s="206"/>
      <c r="E61" s="206"/>
      <c r="F61" s="206"/>
      <c r="G61" s="206"/>
      <c r="H61" s="206"/>
      <c r="I61" s="206"/>
      <c r="J61" s="206"/>
      <c r="K61" s="206"/>
      <c r="L61" s="206"/>
      <c r="M61" s="206"/>
      <c r="N61" s="206"/>
      <c r="O61" s="206"/>
      <c r="P61" s="206"/>
      <c r="Q61" s="206"/>
    </row>
    <row r="62" customFormat="false" ht="15" hidden="false" customHeight="false" outlineLevel="0" collapsed="false">
      <c r="A62" s="206"/>
      <c r="B62" s="206"/>
      <c r="C62" s="206"/>
      <c r="D62" s="206"/>
      <c r="E62" s="206"/>
      <c r="F62" s="206"/>
      <c r="G62" s="206"/>
      <c r="H62" s="206"/>
      <c r="I62" s="206"/>
      <c r="J62" s="206"/>
      <c r="K62" s="206"/>
      <c r="L62" s="206"/>
      <c r="M62" s="206"/>
      <c r="N62" s="206"/>
      <c r="O62" s="206"/>
      <c r="P62" s="206"/>
      <c r="Q62" s="206"/>
    </row>
    <row r="63" customFormat="false" ht="15" hidden="false" customHeight="false" outlineLevel="0" collapsed="false">
      <c r="A63" s="206"/>
      <c r="B63" s="206"/>
      <c r="C63" s="206"/>
      <c r="D63" s="206"/>
      <c r="E63" s="206"/>
      <c r="F63" s="206"/>
      <c r="G63" s="206"/>
      <c r="H63" s="206"/>
      <c r="I63" s="206"/>
      <c r="J63" s="206"/>
      <c r="K63" s="206"/>
      <c r="L63" s="206"/>
      <c r="M63" s="206"/>
      <c r="N63" s="206"/>
      <c r="O63" s="206"/>
      <c r="P63" s="206"/>
      <c r="Q63" s="206"/>
    </row>
    <row r="64" customFormat="false" ht="15" hidden="false" customHeight="false" outlineLevel="0" collapsed="false">
      <c r="A64" s="206"/>
      <c r="B64" s="206"/>
      <c r="C64" s="206"/>
      <c r="D64" s="206"/>
      <c r="E64" s="206"/>
      <c r="F64" s="206"/>
      <c r="G64" s="206"/>
      <c r="H64" s="206"/>
      <c r="I64" s="206"/>
      <c r="J64" s="206"/>
      <c r="K64" s="206"/>
      <c r="L64" s="206"/>
      <c r="M64" s="206"/>
      <c r="N64" s="206"/>
      <c r="O64" s="206"/>
      <c r="P64" s="206"/>
      <c r="Q64" s="206"/>
    </row>
    <row r="65" customFormat="false" ht="15" hidden="false" customHeight="false" outlineLevel="0" collapsed="false">
      <c r="A65" s="206"/>
      <c r="B65" s="206"/>
      <c r="C65" s="206"/>
      <c r="D65" s="206"/>
      <c r="E65" s="206"/>
      <c r="F65" s="206"/>
      <c r="G65" s="206"/>
      <c r="H65" s="206"/>
      <c r="I65" s="206"/>
      <c r="J65" s="206"/>
      <c r="K65" s="206"/>
      <c r="L65" s="206"/>
      <c r="M65" s="206"/>
      <c r="N65" s="206"/>
      <c r="O65" s="206"/>
      <c r="P65" s="206"/>
      <c r="Q65" s="206"/>
    </row>
    <row r="66" customFormat="false" ht="15" hidden="false" customHeight="false" outlineLevel="0" collapsed="false">
      <c r="A66" s="206"/>
      <c r="B66" s="206"/>
      <c r="C66" s="206"/>
      <c r="D66" s="206"/>
      <c r="E66" s="206"/>
      <c r="F66" s="206"/>
      <c r="G66" s="206"/>
      <c r="H66" s="206"/>
      <c r="I66" s="206"/>
      <c r="J66" s="206"/>
      <c r="K66" s="206"/>
      <c r="L66" s="206"/>
      <c r="M66" s="206"/>
      <c r="N66" s="206"/>
      <c r="O66" s="206"/>
      <c r="P66" s="206"/>
      <c r="Q66" s="206"/>
    </row>
    <row r="67" customFormat="false" ht="15" hidden="false" customHeight="false" outlineLevel="0" collapsed="false">
      <c r="A67" s="206"/>
      <c r="B67" s="206"/>
      <c r="C67" s="206"/>
      <c r="D67" s="206"/>
      <c r="E67" s="206"/>
      <c r="F67" s="206"/>
      <c r="G67" s="206"/>
      <c r="H67" s="206"/>
      <c r="I67" s="206"/>
      <c r="J67" s="206"/>
      <c r="K67" s="206"/>
      <c r="L67" s="206"/>
      <c r="M67" s="206"/>
      <c r="N67" s="206"/>
      <c r="O67" s="206"/>
      <c r="P67" s="206"/>
      <c r="Q67" s="206"/>
    </row>
    <row r="68" customFormat="false" ht="15" hidden="false" customHeight="false" outlineLevel="0" collapsed="false">
      <c r="A68" s="206"/>
      <c r="B68" s="206"/>
      <c r="C68" s="206"/>
      <c r="D68" s="206"/>
      <c r="E68" s="206"/>
      <c r="F68" s="206"/>
      <c r="G68" s="206"/>
      <c r="H68" s="206"/>
      <c r="I68" s="206"/>
      <c r="J68" s="206"/>
      <c r="K68" s="206"/>
      <c r="L68" s="206"/>
      <c r="M68" s="206"/>
      <c r="N68" s="206"/>
      <c r="O68" s="206"/>
      <c r="P68" s="206"/>
      <c r="Q68" s="206"/>
    </row>
    <row r="69" customFormat="false" ht="15" hidden="false" customHeight="false" outlineLevel="0" collapsed="false">
      <c r="A69" s="206"/>
      <c r="B69" s="206"/>
      <c r="C69" s="206"/>
      <c r="D69" s="206"/>
      <c r="E69" s="206"/>
      <c r="F69" s="206"/>
      <c r="G69" s="206"/>
      <c r="H69" s="206"/>
      <c r="I69" s="206"/>
      <c r="J69" s="206"/>
      <c r="K69" s="206"/>
      <c r="L69" s="206"/>
      <c r="M69" s="206"/>
      <c r="N69" s="206"/>
      <c r="O69" s="206"/>
      <c r="P69" s="206"/>
      <c r="Q69" s="206"/>
    </row>
    <row r="70" customFormat="false" ht="15" hidden="false" customHeight="false" outlineLevel="0" collapsed="false">
      <c r="A70" s="206"/>
      <c r="B70" s="206"/>
      <c r="C70" s="206"/>
      <c r="D70" s="206"/>
      <c r="E70" s="206"/>
      <c r="F70" s="206"/>
      <c r="G70" s="206"/>
      <c r="H70" s="206"/>
      <c r="I70" s="206"/>
      <c r="J70" s="206"/>
      <c r="K70" s="206"/>
      <c r="L70" s="206"/>
      <c r="M70" s="206"/>
      <c r="N70" s="206"/>
      <c r="O70" s="206"/>
      <c r="P70" s="206"/>
      <c r="Q70" s="206"/>
    </row>
    <row r="71" customFormat="false" ht="15" hidden="false" customHeight="false" outlineLevel="0" collapsed="false">
      <c r="A71" s="206"/>
      <c r="B71" s="206"/>
      <c r="C71" s="206"/>
      <c r="D71" s="206"/>
      <c r="E71" s="206"/>
      <c r="F71" s="206"/>
      <c r="G71" s="206"/>
      <c r="H71" s="206"/>
      <c r="I71" s="206"/>
      <c r="J71" s="206"/>
      <c r="K71" s="206"/>
      <c r="L71" s="206"/>
      <c r="M71" s="206"/>
      <c r="N71" s="206"/>
      <c r="O71" s="206"/>
      <c r="P71" s="206"/>
      <c r="Q71" s="206"/>
    </row>
    <row r="72" customFormat="false" ht="15" hidden="false" customHeight="false" outlineLevel="0" collapsed="false">
      <c r="A72" s="206"/>
      <c r="B72" s="206"/>
      <c r="C72" s="206"/>
      <c r="D72" s="206"/>
      <c r="E72" s="206"/>
      <c r="F72" s="206"/>
      <c r="G72" s="206"/>
      <c r="H72" s="206"/>
      <c r="I72" s="206"/>
      <c r="J72" s="206"/>
      <c r="K72" s="206"/>
      <c r="L72" s="206"/>
      <c r="M72" s="206"/>
      <c r="N72" s="206"/>
      <c r="O72" s="206"/>
      <c r="P72" s="206"/>
      <c r="Q72" s="206"/>
    </row>
    <row r="73" customFormat="false" ht="15" hidden="false" customHeight="false" outlineLevel="0" collapsed="false">
      <c r="A73" s="206"/>
      <c r="B73" s="206"/>
      <c r="C73" s="206"/>
      <c r="D73" s="206"/>
      <c r="E73" s="206"/>
      <c r="F73" s="206"/>
      <c r="G73" s="206"/>
      <c r="H73" s="206"/>
      <c r="I73" s="206"/>
      <c r="J73" s="206"/>
      <c r="K73" s="206"/>
      <c r="L73" s="206"/>
      <c r="M73" s="206"/>
      <c r="N73" s="206"/>
      <c r="O73" s="206"/>
      <c r="P73" s="206"/>
      <c r="Q73" s="206"/>
    </row>
    <row r="74" customFormat="false" ht="15" hidden="false" customHeight="false" outlineLevel="0" collapsed="false">
      <c r="A74" s="206"/>
      <c r="B74" s="206"/>
      <c r="C74" s="206"/>
      <c r="D74" s="206"/>
      <c r="E74" s="206"/>
      <c r="F74" s="206"/>
      <c r="G74" s="206"/>
      <c r="H74" s="206"/>
      <c r="I74" s="206"/>
      <c r="J74" s="206"/>
      <c r="K74" s="206"/>
      <c r="L74" s="206"/>
      <c r="M74" s="206"/>
      <c r="N74" s="206"/>
      <c r="O74" s="206"/>
      <c r="P74" s="206"/>
      <c r="Q74" s="206"/>
    </row>
    <row r="75" customFormat="false" ht="15" hidden="false" customHeight="false" outlineLevel="0" collapsed="false">
      <c r="A75" s="206"/>
      <c r="B75" s="206"/>
      <c r="C75" s="206"/>
      <c r="D75" s="206"/>
      <c r="E75" s="206"/>
      <c r="F75" s="206"/>
      <c r="G75" s="206"/>
      <c r="H75" s="206"/>
      <c r="I75" s="206"/>
      <c r="J75" s="206"/>
      <c r="K75" s="206"/>
      <c r="L75" s="206"/>
      <c r="M75" s="206"/>
      <c r="N75" s="206"/>
      <c r="O75" s="206"/>
      <c r="P75" s="206"/>
      <c r="Q75" s="206"/>
    </row>
    <row r="76" customFormat="false" ht="15" hidden="false" customHeight="false" outlineLevel="0" collapsed="false">
      <c r="A76" s="206"/>
      <c r="B76" s="206"/>
      <c r="C76" s="206"/>
      <c r="D76" s="206"/>
      <c r="E76" s="206"/>
      <c r="F76" s="206"/>
      <c r="G76" s="206"/>
      <c r="H76" s="206"/>
      <c r="I76" s="206"/>
      <c r="J76" s="206"/>
      <c r="K76" s="206"/>
      <c r="L76" s="206"/>
      <c r="M76" s="206"/>
      <c r="N76" s="206"/>
      <c r="O76" s="206"/>
      <c r="P76" s="206"/>
      <c r="Q76" s="206"/>
    </row>
    <row r="77" customFormat="false" ht="15" hidden="false" customHeight="false" outlineLevel="0" collapsed="false">
      <c r="A77" s="206"/>
      <c r="B77" s="206"/>
      <c r="C77" s="206"/>
      <c r="D77" s="206"/>
      <c r="E77" s="206"/>
      <c r="F77" s="206"/>
      <c r="G77" s="206"/>
      <c r="H77" s="206"/>
      <c r="I77" s="206"/>
      <c r="J77" s="206"/>
      <c r="K77" s="206"/>
      <c r="L77" s="206"/>
      <c r="M77" s="206"/>
      <c r="N77" s="206"/>
      <c r="O77" s="206"/>
      <c r="P77" s="206"/>
      <c r="Q77" s="206"/>
    </row>
    <row r="78" customFormat="false" ht="15" hidden="false" customHeight="false" outlineLevel="0" collapsed="false">
      <c r="A78" s="206"/>
      <c r="B78" s="206"/>
      <c r="C78" s="206"/>
      <c r="D78" s="206"/>
      <c r="E78" s="206"/>
      <c r="F78" s="206"/>
      <c r="G78" s="206"/>
      <c r="H78" s="206"/>
      <c r="I78" s="206"/>
      <c r="J78" s="206"/>
      <c r="K78" s="206"/>
      <c r="L78" s="206"/>
      <c r="M78" s="206"/>
      <c r="N78" s="206"/>
      <c r="O78" s="206"/>
      <c r="P78" s="206"/>
      <c r="Q78" s="206"/>
    </row>
    <row r="79" customFormat="false" ht="15" hidden="false" customHeight="false" outlineLevel="0" collapsed="false">
      <c r="A79" s="206"/>
      <c r="B79" s="206"/>
      <c r="C79" s="206"/>
      <c r="D79" s="206"/>
      <c r="E79" s="206"/>
      <c r="F79" s="206"/>
      <c r="G79" s="206"/>
      <c r="H79" s="206"/>
      <c r="I79" s="206"/>
      <c r="J79" s="206"/>
      <c r="K79" s="206"/>
      <c r="L79" s="206"/>
      <c r="M79" s="206"/>
      <c r="N79" s="206"/>
      <c r="O79" s="206"/>
      <c r="P79" s="206"/>
      <c r="Q79" s="206"/>
    </row>
    <row r="80" customFormat="false" ht="15" hidden="false" customHeight="false" outlineLevel="0" collapsed="false">
      <c r="A80" s="206"/>
      <c r="B80" s="206"/>
      <c r="C80" s="206"/>
      <c r="D80" s="206"/>
      <c r="E80" s="206"/>
      <c r="F80" s="206"/>
      <c r="G80" s="206"/>
      <c r="H80" s="206"/>
      <c r="I80" s="206"/>
      <c r="J80" s="206"/>
      <c r="K80" s="206"/>
      <c r="L80" s="206"/>
      <c r="M80" s="206"/>
      <c r="N80" s="206"/>
      <c r="O80" s="206"/>
      <c r="P80" s="206"/>
      <c r="Q80" s="206"/>
    </row>
  </sheetData>
  <mergeCells count="22">
    <mergeCell ref="A1:I1"/>
    <mergeCell ref="A2:I2"/>
    <mergeCell ref="A4:B4"/>
    <mergeCell ref="D4:E4"/>
    <mergeCell ref="A5:B5"/>
    <mergeCell ref="D5:E5"/>
    <mergeCell ref="A6:B6"/>
    <mergeCell ref="D6:E6"/>
    <mergeCell ref="A7:B7"/>
    <mergeCell ref="D7:E7"/>
    <mergeCell ref="A8:B8"/>
    <mergeCell ref="D8:E8"/>
    <mergeCell ref="A11:I11"/>
    <mergeCell ref="A13:D13"/>
    <mergeCell ref="A17:H17"/>
    <mergeCell ref="A18:H18"/>
    <mergeCell ref="A21:I21"/>
    <mergeCell ref="A23:D23"/>
    <mergeCell ref="A25:H25"/>
    <mergeCell ref="A26:H26"/>
    <mergeCell ref="A27:H27"/>
    <mergeCell ref="A28:H2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70"/>
  <sheetViews>
    <sheetView showFormulas="false" showGridLines="true" showRowColHeaders="true" showZeros="true" rightToLeft="false" tabSelected="false" showOutlineSymbols="true" defaultGridColor="true" view="normal" topLeftCell="A7" colorId="64" zoomScale="100" zoomScaleNormal="100" zoomScalePageLayoutView="100" workbookViewId="0">
      <selection pane="topLeft" activeCell="H14" activeCellId="0" sqref="H14"/>
    </sheetView>
  </sheetViews>
  <sheetFormatPr defaultColWidth="8.9921875" defaultRowHeight="15" zeroHeight="false" outlineLevelRow="0" outlineLevelCol="0"/>
  <cols>
    <col collapsed="false" customWidth="true" hidden="false" outlineLevel="0" max="1" min="1" style="203" width="6.25"/>
    <col collapsed="false" customWidth="true" hidden="false" outlineLevel="0" max="2" min="2" style="203" width="33.51"/>
    <col collapsed="false" customWidth="true" hidden="false" outlineLevel="0" max="3" min="3" style="203" width="10.75"/>
    <col collapsed="false" customWidth="true" hidden="false" outlineLevel="0" max="4" min="4" style="203" width="11.13"/>
    <col collapsed="false" customWidth="true" hidden="false" outlineLevel="0" max="5" min="5" style="203" width="9.61"/>
    <col collapsed="false" customWidth="true" hidden="false" outlineLevel="0" max="6" min="6" style="203" width="9.38"/>
    <col collapsed="false" customWidth="false" hidden="false" outlineLevel="0" max="7" min="7" style="203" width="9"/>
    <col collapsed="false" customWidth="true" hidden="false" outlineLevel="0" max="8" min="8" style="203" width="9.26"/>
    <col collapsed="false" customWidth="true" hidden="false" outlineLevel="0" max="9" min="9" style="203" width="10.38"/>
    <col collapsed="false" customWidth="false" hidden="false" outlineLevel="0" max="1024" min="10" style="203" width="9"/>
  </cols>
  <sheetData>
    <row r="1" customFormat="false" ht="15" hidden="false" customHeight="false" outlineLevel="0" collapsed="false">
      <c r="A1" s="204" t="s">
        <v>188</v>
      </c>
      <c r="B1" s="204"/>
      <c r="C1" s="204"/>
      <c r="D1" s="204"/>
      <c r="E1" s="204"/>
      <c r="F1" s="204"/>
      <c r="G1" s="204"/>
      <c r="H1" s="204"/>
      <c r="I1" s="204"/>
      <c r="J1" s="205"/>
      <c r="K1" s="206"/>
      <c r="L1" s="206"/>
      <c r="M1" s="206"/>
      <c r="N1" s="206"/>
      <c r="O1" s="206"/>
      <c r="P1" s="206"/>
      <c r="Q1" s="206"/>
    </row>
    <row r="2" customFormat="false" ht="15" hidden="false" customHeight="false" outlineLevel="0" collapsed="false">
      <c r="A2" s="207" t="s">
        <v>248</v>
      </c>
      <c r="B2" s="207"/>
      <c r="C2" s="207"/>
      <c r="D2" s="207"/>
      <c r="E2" s="207"/>
      <c r="F2" s="207"/>
      <c r="G2" s="207"/>
      <c r="H2" s="207"/>
      <c r="I2" s="207"/>
      <c r="J2" s="205"/>
      <c r="K2" s="206"/>
      <c r="L2" s="206"/>
      <c r="M2" s="206"/>
      <c r="N2" s="206"/>
      <c r="O2" s="206"/>
      <c r="P2" s="206"/>
      <c r="Q2" s="206"/>
    </row>
    <row r="3" customFormat="false" ht="15" hidden="false" customHeight="false" outlineLevel="0" collapsed="false">
      <c r="A3" s="206"/>
      <c r="B3" s="206"/>
      <c r="C3" s="206"/>
      <c r="D3" s="206"/>
      <c r="E3" s="206"/>
      <c r="F3" s="206"/>
      <c r="G3" s="206"/>
      <c r="H3" s="206"/>
      <c r="I3" s="206"/>
      <c r="J3" s="206"/>
      <c r="K3" s="206"/>
      <c r="L3" s="206"/>
      <c r="M3" s="206"/>
      <c r="N3" s="206"/>
      <c r="O3" s="206"/>
      <c r="P3" s="206"/>
      <c r="Q3" s="206"/>
    </row>
    <row r="4" customFormat="false" ht="15" hidden="false" customHeight="false" outlineLevel="0" collapsed="false">
      <c r="A4" s="208" t="s">
        <v>190</v>
      </c>
      <c r="B4" s="208"/>
      <c r="C4" s="208" t="s">
        <v>191</v>
      </c>
      <c r="D4" s="208" t="s">
        <v>192</v>
      </c>
      <c r="E4" s="208"/>
      <c r="F4" s="206"/>
      <c r="G4" s="206"/>
      <c r="H4" s="206"/>
      <c r="I4" s="206"/>
      <c r="J4" s="206"/>
      <c r="K4" s="206"/>
      <c r="L4" s="206"/>
      <c r="M4" s="206"/>
      <c r="N4" s="206"/>
      <c r="O4" s="206"/>
      <c r="P4" s="206"/>
      <c r="Q4" s="206"/>
    </row>
    <row r="5" customFormat="false" ht="15" hidden="false" customHeight="false" outlineLevel="0" collapsed="false">
      <c r="A5" s="209" t="s">
        <v>193</v>
      </c>
      <c r="B5" s="209"/>
      <c r="C5" s="209" t="n">
        <v>1</v>
      </c>
      <c r="D5" s="209" t="n">
        <v>2</v>
      </c>
      <c r="E5" s="209"/>
      <c r="F5" s="206"/>
      <c r="G5" s="206"/>
      <c r="H5" s="206"/>
      <c r="I5" s="206"/>
      <c r="J5" s="206"/>
      <c r="K5" s="206"/>
      <c r="L5" s="206"/>
      <c r="M5" s="206"/>
      <c r="N5" s="206"/>
      <c r="O5" s="206"/>
      <c r="P5" s="206"/>
      <c r="Q5" s="206"/>
    </row>
    <row r="6" customFormat="false" ht="15" hidden="false" customHeight="false" outlineLevel="0" collapsed="false">
      <c r="A6" s="209" t="s">
        <v>194</v>
      </c>
      <c r="B6" s="209"/>
      <c r="C6" s="209" t="n">
        <v>2</v>
      </c>
      <c r="D6" s="209" t="n">
        <v>4</v>
      </c>
      <c r="E6" s="209"/>
      <c r="F6" s="206"/>
      <c r="G6" s="206"/>
      <c r="H6" s="206"/>
      <c r="I6" s="206"/>
      <c r="J6" s="206"/>
      <c r="K6" s="206"/>
      <c r="L6" s="206"/>
      <c r="M6" s="206"/>
      <c r="N6" s="206"/>
      <c r="O6" s="206"/>
      <c r="P6" s="206"/>
      <c r="Q6" s="206"/>
    </row>
    <row r="7" customFormat="false" ht="15" hidden="false" customHeight="false" outlineLevel="0" collapsed="false">
      <c r="A7" s="209" t="s">
        <v>195</v>
      </c>
      <c r="B7" s="209"/>
      <c r="C7" s="209" t="n">
        <v>1</v>
      </c>
      <c r="D7" s="209" t="n">
        <v>2</v>
      </c>
      <c r="E7" s="209"/>
      <c r="F7" s="206"/>
      <c r="G7" s="206"/>
      <c r="H7" s="206"/>
      <c r="I7" s="206"/>
      <c r="J7" s="206"/>
      <c r="K7" s="206"/>
      <c r="L7" s="206"/>
      <c r="M7" s="206"/>
      <c r="N7" s="206"/>
      <c r="O7" s="206"/>
      <c r="P7" s="206"/>
      <c r="Q7" s="206"/>
    </row>
    <row r="8" customFormat="false" ht="15" hidden="false" customHeight="false" outlineLevel="0" collapsed="false">
      <c r="A8" s="208" t="s">
        <v>196</v>
      </c>
      <c r="B8" s="208"/>
      <c r="C8" s="208" t="n">
        <v>4</v>
      </c>
      <c r="D8" s="208" t="n">
        <v>8</v>
      </c>
      <c r="E8" s="208"/>
      <c r="F8" s="206"/>
      <c r="G8" s="206"/>
      <c r="H8" s="206"/>
      <c r="I8" s="206"/>
      <c r="J8" s="206"/>
      <c r="K8" s="206"/>
      <c r="L8" s="206"/>
      <c r="M8" s="206"/>
      <c r="N8" s="206"/>
      <c r="O8" s="206"/>
      <c r="P8" s="206"/>
      <c r="Q8" s="206"/>
    </row>
    <row r="9" customFormat="false" ht="15" hidden="false" customHeight="false" outlineLevel="0" collapsed="false">
      <c r="A9" s="206"/>
      <c r="B9" s="206"/>
      <c r="C9" s="206"/>
      <c r="D9" s="206"/>
      <c r="E9" s="206"/>
      <c r="F9" s="206"/>
      <c r="G9" s="206"/>
      <c r="H9" s="206"/>
      <c r="I9" s="206"/>
      <c r="J9" s="206"/>
      <c r="K9" s="206"/>
      <c r="L9" s="206"/>
      <c r="M9" s="206"/>
      <c r="N9" s="206"/>
      <c r="O9" s="206"/>
      <c r="P9" s="206"/>
      <c r="Q9" s="206"/>
    </row>
    <row r="10" customFormat="false" ht="15" hidden="false" customHeight="false" outlineLevel="0" collapsed="false">
      <c r="A10" s="206"/>
      <c r="B10" s="206"/>
      <c r="C10" s="206"/>
      <c r="D10" s="206"/>
      <c r="E10" s="206"/>
      <c r="F10" s="206"/>
      <c r="G10" s="206"/>
      <c r="H10" s="206"/>
      <c r="I10" s="206"/>
      <c r="J10" s="206"/>
      <c r="K10" s="206"/>
      <c r="L10" s="206"/>
      <c r="M10" s="206"/>
      <c r="N10" s="206"/>
      <c r="O10" s="206"/>
      <c r="P10" s="206"/>
      <c r="Q10" s="206"/>
    </row>
    <row r="11" customFormat="false" ht="15" hidden="false" customHeight="false" outlineLevel="0" collapsed="false">
      <c r="A11" s="210" t="s">
        <v>258</v>
      </c>
      <c r="B11" s="210"/>
      <c r="C11" s="210"/>
      <c r="D11" s="210"/>
      <c r="E11" s="210"/>
      <c r="F11" s="210"/>
      <c r="G11" s="210"/>
      <c r="H11" s="210"/>
      <c r="I11" s="210"/>
      <c r="J11" s="206"/>
      <c r="K11" s="206"/>
      <c r="L11" s="206"/>
      <c r="M11" s="206"/>
      <c r="N11" s="206"/>
      <c r="O11" s="206"/>
      <c r="P11" s="206"/>
      <c r="Q11" s="206"/>
    </row>
    <row r="12" customFormat="false" ht="43.25" hidden="false" customHeight="false" outlineLevel="0" collapsed="false">
      <c r="A12" s="211" t="s">
        <v>198</v>
      </c>
      <c r="B12" s="211" t="s">
        <v>199</v>
      </c>
      <c r="C12" s="212" t="s">
        <v>200</v>
      </c>
      <c r="D12" s="212" t="s">
        <v>201</v>
      </c>
      <c r="E12" s="212" t="s">
        <v>203</v>
      </c>
      <c r="F12" s="212" t="s">
        <v>227</v>
      </c>
      <c r="G12" s="213" t="s">
        <v>205</v>
      </c>
      <c r="H12" s="212" t="s">
        <v>228</v>
      </c>
      <c r="I12" s="212" t="s">
        <v>206</v>
      </c>
      <c r="J12" s="206"/>
      <c r="K12" s="206"/>
      <c r="L12" s="206"/>
      <c r="M12" s="206"/>
      <c r="N12" s="206"/>
      <c r="O12" s="206"/>
      <c r="P12" s="206"/>
      <c r="Q12" s="206"/>
    </row>
    <row r="13" customFormat="false" ht="15" hidden="false" customHeight="false" outlineLevel="0" collapsed="false">
      <c r="A13" s="224" t="s">
        <v>207</v>
      </c>
      <c r="B13" s="224"/>
      <c r="C13" s="224"/>
      <c r="D13" s="224"/>
      <c r="E13" s="214" t="s">
        <v>208</v>
      </c>
      <c r="F13" s="214" t="s">
        <v>209</v>
      </c>
      <c r="G13" s="214" t="s">
        <v>210</v>
      </c>
      <c r="H13" s="214" t="s">
        <v>15</v>
      </c>
      <c r="I13" s="214" t="s">
        <v>240</v>
      </c>
      <c r="J13" s="206"/>
      <c r="K13" s="206"/>
      <c r="L13" s="206"/>
      <c r="M13" s="206"/>
      <c r="N13" s="206"/>
      <c r="O13" s="206"/>
      <c r="P13" s="206"/>
      <c r="Q13" s="206"/>
    </row>
    <row r="14" customFormat="false" ht="192" hidden="false" customHeight="false" outlineLevel="0" collapsed="false">
      <c r="A14" s="215" t="n">
        <v>25</v>
      </c>
      <c r="B14" s="216" t="s">
        <v>259</v>
      </c>
      <c r="C14" s="215" t="s">
        <v>216</v>
      </c>
      <c r="D14" s="215" t="s">
        <v>231</v>
      </c>
      <c r="E14" s="215" t="n">
        <v>1</v>
      </c>
      <c r="F14" s="225" t="n">
        <v>15260</v>
      </c>
      <c r="G14" s="225" t="n">
        <f aca="false">E14*F14</f>
        <v>15260</v>
      </c>
      <c r="H14" s="226" t="n">
        <v>48</v>
      </c>
      <c r="I14" s="218" t="n">
        <f aca="false">(G14/H14)/4</f>
        <v>79.4791666666667</v>
      </c>
      <c r="J14" s="206"/>
      <c r="K14" s="206"/>
      <c r="L14" s="206"/>
      <c r="M14" s="206"/>
      <c r="N14" s="206"/>
      <c r="O14" s="206"/>
      <c r="P14" s="206"/>
      <c r="Q14" s="206"/>
    </row>
    <row r="15" customFormat="false" ht="15" hidden="false" customHeight="false" outlineLevel="0" collapsed="false">
      <c r="A15" s="214" t="s">
        <v>224</v>
      </c>
      <c r="B15" s="214"/>
      <c r="C15" s="214"/>
      <c r="D15" s="214"/>
      <c r="E15" s="214"/>
      <c r="F15" s="214"/>
      <c r="G15" s="214"/>
      <c r="H15" s="214"/>
      <c r="I15" s="227" t="n">
        <f aca="false">SUM(I14:I14)</f>
        <v>79.4791666666667</v>
      </c>
      <c r="J15" s="206"/>
      <c r="K15" s="206"/>
      <c r="L15" s="206"/>
      <c r="M15" s="206"/>
      <c r="N15" s="206"/>
      <c r="O15" s="206"/>
      <c r="P15" s="206"/>
      <c r="Q15" s="206"/>
    </row>
    <row r="16" customFormat="false" ht="15" hidden="false" customHeight="false" outlineLevel="0" collapsed="false">
      <c r="A16" s="222" t="s">
        <v>225</v>
      </c>
      <c r="B16" s="222"/>
      <c r="C16" s="222"/>
      <c r="D16" s="222"/>
      <c r="E16" s="222"/>
      <c r="F16" s="222"/>
      <c r="G16" s="222"/>
      <c r="H16" s="222"/>
      <c r="I16" s="228" t="n">
        <v>158.96</v>
      </c>
      <c r="J16" s="206"/>
      <c r="K16" s="206"/>
      <c r="L16" s="206"/>
      <c r="M16" s="206"/>
      <c r="N16" s="206"/>
      <c r="O16" s="206"/>
      <c r="P16" s="206"/>
      <c r="Q16" s="206"/>
    </row>
    <row r="17" customFormat="false" ht="15" hidden="false" customHeight="false" outlineLevel="0" collapsed="false">
      <c r="A17" s="206"/>
      <c r="B17" s="206"/>
      <c r="C17" s="206"/>
      <c r="D17" s="206"/>
      <c r="E17" s="206"/>
      <c r="F17" s="206"/>
      <c r="G17" s="206"/>
      <c r="H17" s="206"/>
      <c r="I17" s="206"/>
      <c r="J17" s="206"/>
      <c r="K17" s="206"/>
      <c r="L17" s="206"/>
      <c r="M17" s="206"/>
      <c r="N17" s="206"/>
      <c r="O17" s="206"/>
      <c r="P17" s="206"/>
      <c r="Q17" s="206"/>
    </row>
    <row r="18" customFormat="false" ht="15" hidden="false" customHeight="false" outlineLevel="0" collapsed="false">
      <c r="A18" s="206"/>
      <c r="B18" s="206"/>
      <c r="C18" s="206"/>
      <c r="D18" s="206"/>
      <c r="E18" s="206"/>
      <c r="F18" s="206"/>
      <c r="G18" s="206"/>
      <c r="H18" s="206"/>
      <c r="I18" s="206"/>
      <c r="J18" s="206"/>
      <c r="K18" s="206"/>
      <c r="L18" s="206"/>
      <c r="M18" s="206"/>
      <c r="N18" s="206"/>
      <c r="O18" s="206"/>
      <c r="P18" s="206"/>
      <c r="Q18" s="206"/>
    </row>
    <row r="19" customFormat="false" ht="15" hidden="false" customHeight="false" outlineLevel="0" collapsed="false">
      <c r="A19" s="231"/>
      <c r="B19" s="231"/>
      <c r="C19" s="231"/>
      <c r="D19" s="231"/>
      <c r="E19" s="231"/>
      <c r="F19" s="231"/>
      <c r="G19" s="231"/>
      <c r="H19" s="231"/>
      <c r="I19" s="231"/>
      <c r="J19" s="206"/>
      <c r="K19" s="206"/>
      <c r="L19" s="206"/>
      <c r="M19" s="206"/>
      <c r="N19" s="206"/>
      <c r="O19" s="206"/>
      <c r="P19" s="206"/>
      <c r="Q19" s="206"/>
    </row>
    <row r="20" customFormat="false" ht="15" hidden="false" customHeight="true" outlineLevel="0" collapsed="false">
      <c r="A20" s="232" t="s">
        <v>260</v>
      </c>
      <c r="B20" s="232"/>
      <c r="C20" s="232"/>
      <c r="D20" s="232"/>
      <c r="E20" s="232"/>
      <c r="F20" s="232"/>
      <c r="G20" s="232"/>
      <c r="H20" s="232"/>
      <c r="I20" s="232"/>
      <c r="J20" s="206"/>
      <c r="K20" s="206"/>
      <c r="L20" s="206"/>
      <c r="M20" s="206"/>
      <c r="N20" s="206"/>
      <c r="O20" s="206"/>
      <c r="P20" s="206"/>
      <c r="Q20" s="206"/>
    </row>
    <row r="21" customFormat="false" ht="15" hidden="false" customHeight="false" outlineLevel="0" collapsed="false">
      <c r="A21" s="232"/>
      <c r="B21" s="232"/>
      <c r="C21" s="232"/>
      <c r="D21" s="232"/>
      <c r="E21" s="232"/>
      <c r="F21" s="232"/>
      <c r="G21" s="232"/>
      <c r="H21" s="232"/>
      <c r="I21" s="232"/>
      <c r="J21" s="206"/>
      <c r="K21" s="206"/>
      <c r="L21" s="206"/>
      <c r="M21" s="206"/>
      <c r="N21" s="206"/>
      <c r="O21" s="206"/>
      <c r="P21" s="206"/>
      <c r="Q21" s="206"/>
    </row>
    <row r="22" customFormat="false" ht="15" hidden="false" customHeight="false" outlineLevel="0" collapsed="false">
      <c r="A22" s="231"/>
      <c r="B22" s="231"/>
      <c r="C22" s="231"/>
      <c r="D22" s="231"/>
      <c r="E22" s="231"/>
      <c r="F22" s="231"/>
      <c r="G22" s="231"/>
      <c r="H22" s="231"/>
      <c r="I22" s="231"/>
      <c r="J22" s="206"/>
      <c r="K22" s="206"/>
      <c r="L22" s="206"/>
      <c r="M22" s="206"/>
      <c r="N22" s="206"/>
      <c r="O22" s="206"/>
      <c r="P22" s="206"/>
      <c r="Q22" s="206"/>
    </row>
    <row r="23" customFormat="false" ht="15" hidden="false" customHeight="true" outlineLevel="0" collapsed="false">
      <c r="A23" s="233" t="s">
        <v>261</v>
      </c>
      <c r="B23" s="233"/>
      <c r="C23" s="233"/>
      <c r="D23" s="233"/>
      <c r="E23" s="233"/>
      <c r="F23" s="233"/>
      <c r="G23" s="233"/>
      <c r="H23" s="233"/>
      <c r="I23" s="233"/>
      <c r="J23" s="206"/>
      <c r="K23" s="206"/>
      <c r="L23" s="206"/>
      <c r="M23" s="206"/>
      <c r="N23" s="206"/>
      <c r="O23" s="206"/>
      <c r="P23" s="206"/>
      <c r="Q23" s="206"/>
    </row>
    <row r="24" customFormat="false" ht="15" hidden="false" customHeight="false" outlineLevel="0" collapsed="false">
      <c r="A24" s="233"/>
      <c r="B24" s="233"/>
      <c r="C24" s="233"/>
      <c r="D24" s="233"/>
      <c r="E24" s="233"/>
      <c r="F24" s="233"/>
      <c r="G24" s="233"/>
      <c r="H24" s="233"/>
      <c r="I24" s="233"/>
      <c r="J24" s="206"/>
      <c r="K24" s="206"/>
      <c r="L24" s="206"/>
      <c r="M24" s="206"/>
      <c r="N24" s="206"/>
      <c r="O24" s="206"/>
      <c r="P24" s="206"/>
      <c r="Q24" s="206"/>
    </row>
    <row r="25" customFormat="false" ht="15" hidden="false" customHeight="false" outlineLevel="0" collapsed="false">
      <c r="A25" s="233"/>
      <c r="B25" s="233"/>
      <c r="C25" s="233"/>
      <c r="D25" s="233"/>
      <c r="E25" s="233"/>
      <c r="F25" s="233"/>
      <c r="G25" s="233"/>
      <c r="H25" s="233"/>
      <c r="I25" s="233"/>
      <c r="J25" s="206"/>
      <c r="K25" s="206"/>
      <c r="L25" s="206"/>
      <c r="M25" s="206"/>
      <c r="N25" s="206"/>
      <c r="O25" s="206"/>
      <c r="P25" s="206"/>
      <c r="Q25" s="206"/>
    </row>
    <row r="26" customFormat="false" ht="15" hidden="false" customHeight="false" outlineLevel="0" collapsed="false">
      <c r="A26" s="233"/>
      <c r="B26" s="233"/>
      <c r="C26" s="233"/>
      <c r="D26" s="233"/>
      <c r="E26" s="233"/>
      <c r="F26" s="233"/>
      <c r="G26" s="233"/>
      <c r="H26" s="233"/>
      <c r="I26" s="233"/>
      <c r="J26" s="206"/>
      <c r="K26" s="206"/>
      <c r="L26" s="206"/>
      <c r="M26" s="206"/>
      <c r="N26" s="206"/>
      <c r="O26" s="206"/>
      <c r="P26" s="206"/>
      <c r="Q26" s="206"/>
    </row>
    <row r="27" customFormat="false" ht="15" hidden="false" customHeight="false" outlineLevel="0" collapsed="false">
      <c r="A27" s="233"/>
      <c r="B27" s="233"/>
      <c r="C27" s="233"/>
      <c r="D27" s="233"/>
      <c r="E27" s="233"/>
      <c r="F27" s="233"/>
      <c r="G27" s="233"/>
      <c r="H27" s="233"/>
      <c r="I27" s="233"/>
      <c r="J27" s="206"/>
      <c r="K27" s="206"/>
      <c r="L27" s="206"/>
      <c r="M27" s="206"/>
      <c r="N27" s="206"/>
      <c r="O27" s="206"/>
      <c r="P27" s="206"/>
      <c r="Q27" s="206"/>
    </row>
    <row r="28" customFormat="false" ht="15" hidden="false" customHeight="false" outlineLevel="0" collapsed="false">
      <c r="A28" s="233"/>
      <c r="B28" s="233"/>
      <c r="C28" s="233"/>
      <c r="D28" s="233"/>
      <c r="E28" s="233"/>
      <c r="F28" s="233"/>
      <c r="G28" s="233"/>
      <c r="H28" s="233"/>
      <c r="I28" s="233"/>
      <c r="J28" s="206"/>
      <c r="K28" s="206"/>
      <c r="L28" s="206"/>
      <c r="M28" s="206"/>
      <c r="N28" s="206"/>
      <c r="O28" s="206"/>
      <c r="P28" s="206"/>
      <c r="Q28" s="206"/>
    </row>
    <row r="29" customFormat="false" ht="15" hidden="false" customHeight="false" outlineLevel="0" collapsed="false">
      <c r="A29" s="233"/>
      <c r="B29" s="233"/>
      <c r="C29" s="233"/>
      <c r="D29" s="233"/>
      <c r="E29" s="233"/>
      <c r="F29" s="233"/>
      <c r="G29" s="233"/>
      <c r="H29" s="233"/>
      <c r="I29" s="233"/>
      <c r="J29" s="206"/>
      <c r="K29" s="206"/>
      <c r="L29" s="206"/>
      <c r="M29" s="206"/>
      <c r="N29" s="206"/>
      <c r="O29" s="206"/>
      <c r="P29" s="206"/>
      <c r="Q29" s="206"/>
    </row>
    <row r="30" customFormat="false" ht="15" hidden="false" customHeight="false" outlineLevel="0" collapsed="false">
      <c r="A30" s="233"/>
      <c r="B30" s="233"/>
      <c r="C30" s="233"/>
      <c r="D30" s="233"/>
      <c r="E30" s="233"/>
      <c r="F30" s="233"/>
      <c r="G30" s="233"/>
      <c r="H30" s="233"/>
      <c r="I30" s="233"/>
      <c r="J30" s="206"/>
      <c r="K30" s="206"/>
      <c r="L30" s="206"/>
      <c r="M30" s="206"/>
      <c r="N30" s="206"/>
      <c r="O30" s="206"/>
      <c r="P30" s="206"/>
      <c r="Q30" s="206"/>
    </row>
    <row r="31" customFormat="false" ht="15" hidden="false" customHeight="false" outlineLevel="0" collapsed="false">
      <c r="A31" s="233"/>
      <c r="B31" s="233"/>
      <c r="C31" s="233"/>
      <c r="D31" s="233"/>
      <c r="E31" s="233"/>
      <c r="F31" s="233"/>
      <c r="G31" s="233"/>
      <c r="H31" s="233"/>
      <c r="I31" s="233"/>
      <c r="J31" s="206"/>
      <c r="K31" s="206"/>
      <c r="L31" s="206"/>
      <c r="M31" s="206"/>
      <c r="N31" s="206"/>
      <c r="O31" s="206"/>
      <c r="P31" s="206"/>
      <c r="Q31" s="206"/>
    </row>
    <row r="32" customFormat="false" ht="15" hidden="false" customHeight="false" outlineLevel="0" collapsed="false">
      <c r="A32" s="233"/>
      <c r="B32" s="233"/>
      <c r="C32" s="233"/>
      <c r="D32" s="233"/>
      <c r="E32" s="233"/>
      <c r="F32" s="233"/>
      <c r="G32" s="233"/>
      <c r="H32" s="233"/>
      <c r="I32" s="233"/>
      <c r="J32" s="206"/>
      <c r="K32" s="206"/>
      <c r="L32" s="206"/>
      <c r="M32" s="206"/>
      <c r="N32" s="206"/>
      <c r="O32" s="206"/>
      <c r="P32" s="206"/>
      <c r="Q32" s="206"/>
    </row>
    <row r="33" customFormat="false" ht="15" hidden="false" customHeight="false" outlineLevel="0" collapsed="false">
      <c r="A33" s="206"/>
      <c r="B33" s="206"/>
      <c r="C33" s="206"/>
      <c r="D33" s="206"/>
      <c r="E33" s="206"/>
      <c r="F33" s="206"/>
      <c r="G33" s="206"/>
      <c r="H33" s="206"/>
      <c r="I33" s="206"/>
      <c r="J33" s="206"/>
      <c r="K33" s="206"/>
      <c r="L33" s="206"/>
      <c r="M33" s="206"/>
      <c r="N33" s="206"/>
      <c r="O33" s="206"/>
      <c r="P33" s="206"/>
      <c r="Q33" s="206"/>
    </row>
    <row r="34" customFormat="false" ht="15" hidden="false" customHeight="false" outlineLevel="0" collapsed="false">
      <c r="A34" s="206"/>
      <c r="B34" s="206"/>
      <c r="C34" s="206"/>
      <c r="D34" s="206"/>
      <c r="E34" s="206"/>
      <c r="F34" s="206"/>
      <c r="G34" s="206"/>
      <c r="H34" s="206"/>
      <c r="I34" s="206"/>
      <c r="J34" s="206"/>
      <c r="K34" s="206"/>
      <c r="L34" s="206"/>
      <c r="M34" s="206"/>
      <c r="N34" s="206"/>
      <c r="O34" s="206"/>
      <c r="P34" s="206"/>
      <c r="Q34" s="206"/>
    </row>
    <row r="35" customFormat="false" ht="15" hidden="false" customHeight="false" outlineLevel="0" collapsed="false">
      <c r="A35" s="206"/>
      <c r="B35" s="206"/>
      <c r="C35" s="206"/>
      <c r="D35" s="206"/>
      <c r="E35" s="206"/>
      <c r="F35" s="206"/>
      <c r="G35" s="206"/>
      <c r="H35" s="206"/>
      <c r="I35" s="206"/>
      <c r="J35" s="206"/>
      <c r="K35" s="206"/>
      <c r="L35" s="206"/>
      <c r="M35" s="206"/>
      <c r="N35" s="206"/>
      <c r="O35" s="206"/>
      <c r="P35" s="206"/>
      <c r="Q35" s="206"/>
    </row>
    <row r="36" customFormat="false" ht="15" hidden="false" customHeight="false" outlineLevel="0" collapsed="false">
      <c r="A36" s="206"/>
      <c r="B36" s="206"/>
      <c r="C36" s="206"/>
      <c r="D36" s="206"/>
      <c r="E36" s="206"/>
      <c r="F36" s="206"/>
      <c r="G36" s="206"/>
      <c r="H36" s="206"/>
      <c r="I36" s="206"/>
      <c r="J36" s="206"/>
      <c r="K36" s="206"/>
      <c r="L36" s="206"/>
      <c r="M36" s="206"/>
      <c r="N36" s="206"/>
      <c r="O36" s="206"/>
      <c r="P36" s="206"/>
      <c r="Q36" s="206"/>
    </row>
    <row r="37" customFormat="false" ht="15" hidden="false" customHeight="false" outlineLevel="0" collapsed="false">
      <c r="A37" s="206"/>
      <c r="B37" s="206"/>
      <c r="C37" s="206"/>
      <c r="D37" s="206"/>
      <c r="E37" s="206"/>
      <c r="F37" s="206"/>
      <c r="G37" s="206"/>
      <c r="H37" s="206"/>
      <c r="I37" s="206"/>
      <c r="J37" s="206"/>
      <c r="K37" s="206"/>
      <c r="L37" s="206"/>
      <c r="M37" s="206"/>
      <c r="N37" s="206"/>
      <c r="O37" s="206"/>
      <c r="P37" s="206"/>
      <c r="Q37" s="206"/>
    </row>
    <row r="38" customFormat="false" ht="15" hidden="false" customHeight="false" outlineLevel="0" collapsed="false">
      <c r="A38" s="206"/>
      <c r="B38" s="206"/>
      <c r="C38" s="206"/>
      <c r="D38" s="206"/>
      <c r="E38" s="206"/>
      <c r="F38" s="206"/>
      <c r="G38" s="206"/>
      <c r="H38" s="206"/>
      <c r="I38" s="206"/>
      <c r="J38" s="206"/>
      <c r="K38" s="206"/>
      <c r="L38" s="206"/>
      <c r="M38" s="206"/>
      <c r="N38" s="206"/>
      <c r="O38" s="206"/>
      <c r="P38" s="206"/>
      <c r="Q38" s="206"/>
    </row>
    <row r="39" customFormat="false" ht="15" hidden="false" customHeight="false" outlineLevel="0" collapsed="false">
      <c r="A39" s="206"/>
      <c r="B39" s="206"/>
      <c r="C39" s="206"/>
      <c r="D39" s="206"/>
      <c r="E39" s="206"/>
      <c r="F39" s="206"/>
      <c r="G39" s="206"/>
      <c r="H39" s="206"/>
      <c r="I39" s="206"/>
      <c r="J39" s="206"/>
      <c r="K39" s="206"/>
      <c r="L39" s="206"/>
      <c r="M39" s="206"/>
      <c r="N39" s="206"/>
      <c r="O39" s="206"/>
      <c r="P39" s="206"/>
      <c r="Q39" s="206"/>
    </row>
    <row r="40" customFormat="false" ht="15" hidden="false" customHeight="false" outlineLevel="0" collapsed="false">
      <c r="A40" s="206"/>
      <c r="B40" s="206"/>
      <c r="C40" s="206"/>
      <c r="D40" s="206"/>
      <c r="E40" s="206"/>
      <c r="F40" s="206"/>
      <c r="G40" s="206"/>
      <c r="H40" s="206"/>
      <c r="I40" s="206"/>
      <c r="J40" s="206"/>
      <c r="K40" s="206"/>
      <c r="L40" s="206"/>
      <c r="M40" s="206"/>
      <c r="N40" s="206"/>
      <c r="O40" s="206"/>
      <c r="P40" s="206"/>
      <c r="Q40" s="206"/>
    </row>
    <row r="41" customFormat="false" ht="15" hidden="false" customHeight="false" outlineLevel="0" collapsed="false">
      <c r="A41" s="206"/>
      <c r="B41" s="206"/>
      <c r="C41" s="206"/>
      <c r="D41" s="206"/>
      <c r="E41" s="206"/>
      <c r="F41" s="206"/>
      <c r="G41" s="206"/>
      <c r="H41" s="206"/>
      <c r="I41" s="206"/>
      <c r="J41" s="206"/>
      <c r="K41" s="206"/>
      <c r="L41" s="206"/>
      <c r="M41" s="206"/>
      <c r="N41" s="206"/>
      <c r="O41" s="206"/>
      <c r="P41" s="206"/>
      <c r="Q41" s="206"/>
    </row>
    <row r="42" customFormat="false" ht="15" hidden="false" customHeight="false" outlineLevel="0" collapsed="false">
      <c r="A42" s="206"/>
      <c r="B42" s="206"/>
      <c r="C42" s="206"/>
      <c r="D42" s="206"/>
      <c r="E42" s="206"/>
      <c r="F42" s="206"/>
      <c r="G42" s="206"/>
      <c r="H42" s="206"/>
      <c r="I42" s="206"/>
      <c r="J42" s="206"/>
      <c r="K42" s="206"/>
      <c r="L42" s="206"/>
      <c r="M42" s="206"/>
      <c r="N42" s="206"/>
      <c r="O42" s="206"/>
      <c r="P42" s="206"/>
      <c r="Q42" s="206"/>
    </row>
    <row r="43" customFormat="false" ht="15" hidden="false" customHeight="false" outlineLevel="0" collapsed="false">
      <c r="A43" s="206"/>
      <c r="B43" s="206"/>
      <c r="C43" s="206"/>
      <c r="D43" s="206"/>
      <c r="E43" s="206"/>
      <c r="F43" s="206"/>
      <c r="G43" s="206"/>
      <c r="H43" s="206"/>
      <c r="I43" s="206"/>
      <c r="J43" s="206"/>
      <c r="K43" s="206"/>
      <c r="L43" s="206"/>
      <c r="M43" s="206"/>
      <c r="N43" s="206"/>
      <c r="O43" s="206"/>
      <c r="P43" s="206"/>
      <c r="Q43" s="206"/>
    </row>
    <row r="44" customFormat="false" ht="15" hidden="false" customHeight="false" outlineLevel="0" collapsed="false">
      <c r="A44" s="206"/>
      <c r="B44" s="206"/>
      <c r="C44" s="206"/>
      <c r="D44" s="206"/>
      <c r="E44" s="206"/>
      <c r="F44" s="206"/>
      <c r="G44" s="206"/>
      <c r="H44" s="206"/>
      <c r="I44" s="206"/>
      <c r="J44" s="206"/>
      <c r="K44" s="206"/>
      <c r="L44" s="206"/>
      <c r="M44" s="206"/>
      <c r="N44" s="206"/>
      <c r="O44" s="206"/>
      <c r="P44" s="206"/>
      <c r="Q44" s="206"/>
    </row>
    <row r="45" customFormat="false" ht="15" hidden="false" customHeight="false" outlineLevel="0" collapsed="false">
      <c r="A45" s="206"/>
      <c r="B45" s="206"/>
      <c r="C45" s="206"/>
      <c r="D45" s="206"/>
      <c r="E45" s="206"/>
      <c r="F45" s="206"/>
      <c r="G45" s="206"/>
      <c r="H45" s="206"/>
      <c r="I45" s="206"/>
      <c r="J45" s="206"/>
      <c r="K45" s="206"/>
      <c r="L45" s="206"/>
      <c r="M45" s="206"/>
      <c r="N45" s="206"/>
      <c r="O45" s="206"/>
      <c r="P45" s="206"/>
      <c r="Q45" s="206"/>
    </row>
    <row r="46" customFormat="false" ht="15" hidden="false" customHeight="false" outlineLevel="0" collapsed="false">
      <c r="A46" s="206"/>
      <c r="B46" s="206"/>
      <c r="C46" s="206"/>
      <c r="D46" s="206"/>
      <c r="E46" s="206"/>
      <c r="F46" s="206"/>
      <c r="G46" s="206"/>
      <c r="H46" s="206"/>
      <c r="I46" s="206"/>
      <c r="J46" s="206"/>
      <c r="K46" s="206"/>
      <c r="L46" s="206"/>
      <c r="M46" s="206"/>
      <c r="N46" s="206"/>
      <c r="O46" s="206"/>
      <c r="P46" s="206"/>
      <c r="Q46" s="206"/>
    </row>
    <row r="47" customFormat="false" ht="15" hidden="false" customHeight="false" outlineLevel="0" collapsed="false">
      <c r="A47" s="206"/>
      <c r="B47" s="206"/>
      <c r="C47" s="206"/>
      <c r="D47" s="206"/>
      <c r="E47" s="206"/>
      <c r="F47" s="206"/>
      <c r="G47" s="206"/>
      <c r="H47" s="206"/>
      <c r="I47" s="206"/>
      <c r="J47" s="206"/>
      <c r="K47" s="206"/>
      <c r="L47" s="206"/>
      <c r="M47" s="206"/>
      <c r="N47" s="206"/>
      <c r="O47" s="206"/>
      <c r="P47" s="206"/>
      <c r="Q47" s="206"/>
    </row>
    <row r="48" customFormat="false" ht="15" hidden="false" customHeight="false" outlineLevel="0" collapsed="false">
      <c r="A48" s="206"/>
      <c r="B48" s="206"/>
      <c r="C48" s="206"/>
      <c r="D48" s="206"/>
      <c r="E48" s="206"/>
      <c r="F48" s="206"/>
      <c r="G48" s="206"/>
      <c r="H48" s="206"/>
      <c r="I48" s="206"/>
      <c r="J48" s="206"/>
      <c r="K48" s="206"/>
      <c r="L48" s="206"/>
      <c r="M48" s="206"/>
      <c r="N48" s="206"/>
      <c r="O48" s="206"/>
      <c r="P48" s="206"/>
      <c r="Q48" s="206"/>
    </row>
    <row r="49" customFormat="false" ht="15" hidden="false" customHeight="false" outlineLevel="0" collapsed="false">
      <c r="A49" s="206"/>
      <c r="B49" s="206"/>
      <c r="C49" s="206"/>
      <c r="D49" s="206"/>
      <c r="E49" s="206"/>
      <c r="F49" s="206"/>
      <c r="G49" s="206"/>
      <c r="H49" s="206"/>
      <c r="I49" s="206"/>
      <c r="J49" s="206"/>
      <c r="K49" s="206"/>
      <c r="L49" s="206"/>
      <c r="M49" s="206"/>
      <c r="N49" s="206"/>
      <c r="O49" s="206"/>
      <c r="P49" s="206"/>
      <c r="Q49" s="206"/>
    </row>
    <row r="50" customFormat="false" ht="15" hidden="false" customHeight="false" outlineLevel="0" collapsed="false">
      <c r="A50" s="206"/>
      <c r="B50" s="206"/>
      <c r="C50" s="206"/>
      <c r="D50" s="206"/>
      <c r="E50" s="206"/>
      <c r="F50" s="206"/>
      <c r="G50" s="206"/>
      <c r="H50" s="206"/>
      <c r="I50" s="206"/>
      <c r="J50" s="206"/>
      <c r="K50" s="206"/>
      <c r="L50" s="206"/>
      <c r="M50" s="206"/>
      <c r="N50" s="206"/>
      <c r="O50" s="206"/>
      <c r="P50" s="206"/>
      <c r="Q50" s="206"/>
    </row>
    <row r="51" customFormat="false" ht="15" hidden="false" customHeight="false" outlineLevel="0" collapsed="false">
      <c r="A51" s="206"/>
      <c r="B51" s="206"/>
      <c r="C51" s="206"/>
      <c r="D51" s="206"/>
      <c r="E51" s="206"/>
      <c r="F51" s="206"/>
      <c r="G51" s="206"/>
      <c r="H51" s="206"/>
      <c r="I51" s="206"/>
      <c r="J51" s="206"/>
      <c r="K51" s="206"/>
      <c r="L51" s="206"/>
      <c r="M51" s="206"/>
      <c r="N51" s="206"/>
      <c r="O51" s="206"/>
      <c r="P51" s="206"/>
      <c r="Q51" s="206"/>
    </row>
    <row r="52" customFormat="false" ht="15" hidden="false" customHeight="false" outlineLevel="0" collapsed="false">
      <c r="A52" s="206"/>
      <c r="B52" s="206"/>
      <c r="C52" s="206"/>
      <c r="D52" s="206"/>
      <c r="E52" s="206"/>
      <c r="F52" s="206"/>
      <c r="G52" s="206"/>
      <c r="H52" s="206"/>
      <c r="I52" s="206"/>
      <c r="J52" s="206"/>
      <c r="K52" s="206"/>
      <c r="L52" s="206"/>
      <c r="M52" s="206"/>
      <c r="N52" s="206"/>
      <c r="O52" s="206"/>
      <c r="P52" s="206"/>
      <c r="Q52" s="206"/>
    </row>
    <row r="53" customFormat="false" ht="15" hidden="false" customHeight="false" outlineLevel="0" collapsed="false">
      <c r="A53" s="206"/>
      <c r="B53" s="206"/>
      <c r="C53" s="206"/>
      <c r="D53" s="206"/>
      <c r="E53" s="206"/>
      <c r="F53" s="206"/>
      <c r="G53" s="206"/>
      <c r="H53" s="206"/>
      <c r="I53" s="206"/>
      <c r="J53" s="206"/>
      <c r="K53" s="206"/>
      <c r="L53" s="206"/>
      <c r="M53" s="206"/>
      <c r="N53" s="206"/>
      <c r="O53" s="206"/>
      <c r="P53" s="206"/>
      <c r="Q53" s="206"/>
    </row>
    <row r="54" customFormat="false" ht="15" hidden="false" customHeight="false" outlineLevel="0" collapsed="false">
      <c r="A54" s="206"/>
      <c r="B54" s="206"/>
      <c r="C54" s="206"/>
      <c r="D54" s="206"/>
      <c r="E54" s="206"/>
      <c r="F54" s="206"/>
      <c r="G54" s="206"/>
      <c r="H54" s="206"/>
      <c r="I54" s="206"/>
      <c r="J54" s="206"/>
      <c r="K54" s="206"/>
      <c r="L54" s="206"/>
      <c r="M54" s="206"/>
      <c r="N54" s="206"/>
      <c r="O54" s="206"/>
      <c r="P54" s="206"/>
      <c r="Q54" s="206"/>
    </row>
    <row r="55" customFormat="false" ht="15" hidden="false" customHeight="false" outlineLevel="0" collapsed="false">
      <c r="A55" s="206"/>
      <c r="B55" s="206"/>
      <c r="C55" s="206"/>
      <c r="D55" s="206"/>
      <c r="E55" s="206"/>
      <c r="F55" s="206"/>
      <c r="G55" s="206"/>
      <c r="H55" s="206"/>
      <c r="I55" s="206"/>
      <c r="J55" s="206"/>
      <c r="K55" s="206"/>
      <c r="L55" s="206"/>
      <c r="M55" s="206"/>
      <c r="N55" s="206"/>
      <c r="O55" s="206"/>
      <c r="P55" s="206"/>
      <c r="Q55" s="206"/>
    </row>
    <row r="56" customFormat="false" ht="15" hidden="false" customHeight="false" outlineLevel="0" collapsed="false">
      <c r="A56" s="206"/>
      <c r="B56" s="206"/>
      <c r="C56" s="206"/>
      <c r="D56" s="206"/>
      <c r="E56" s="206"/>
      <c r="F56" s="206"/>
      <c r="G56" s="206"/>
      <c r="H56" s="206"/>
      <c r="I56" s="206"/>
      <c r="J56" s="206"/>
      <c r="K56" s="206"/>
      <c r="L56" s="206"/>
      <c r="M56" s="206"/>
      <c r="N56" s="206"/>
      <c r="O56" s="206"/>
      <c r="P56" s="206"/>
      <c r="Q56" s="206"/>
    </row>
    <row r="57" customFormat="false" ht="15" hidden="false" customHeight="false" outlineLevel="0" collapsed="false">
      <c r="A57" s="206"/>
      <c r="B57" s="206"/>
      <c r="C57" s="206"/>
      <c r="D57" s="206"/>
      <c r="E57" s="206"/>
      <c r="F57" s="206"/>
      <c r="G57" s="206"/>
      <c r="H57" s="206"/>
      <c r="I57" s="206"/>
      <c r="J57" s="206"/>
      <c r="K57" s="206"/>
      <c r="L57" s="206"/>
      <c r="M57" s="206"/>
      <c r="N57" s="206"/>
      <c r="O57" s="206"/>
      <c r="P57" s="206"/>
      <c r="Q57" s="206"/>
    </row>
    <row r="58" customFormat="false" ht="15" hidden="false" customHeight="false" outlineLevel="0" collapsed="false">
      <c r="A58" s="206"/>
      <c r="B58" s="206"/>
      <c r="C58" s="206"/>
      <c r="D58" s="206"/>
      <c r="E58" s="206"/>
      <c r="F58" s="206"/>
      <c r="G58" s="206"/>
      <c r="H58" s="206"/>
      <c r="I58" s="206"/>
      <c r="J58" s="206"/>
      <c r="K58" s="206"/>
      <c r="L58" s="206"/>
      <c r="M58" s="206"/>
      <c r="N58" s="206"/>
      <c r="O58" s="206"/>
      <c r="P58" s="206"/>
      <c r="Q58" s="206"/>
    </row>
    <row r="59" customFormat="false" ht="15" hidden="false" customHeight="false" outlineLevel="0" collapsed="false">
      <c r="A59" s="206"/>
      <c r="B59" s="206"/>
      <c r="C59" s="206"/>
      <c r="D59" s="206"/>
      <c r="E59" s="206"/>
      <c r="F59" s="206"/>
      <c r="G59" s="206"/>
      <c r="H59" s="206"/>
      <c r="I59" s="206"/>
      <c r="J59" s="206"/>
      <c r="K59" s="206"/>
      <c r="L59" s="206"/>
      <c r="M59" s="206"/>
      <c r="N59" s="206"/>
      <c r="O59" s="206"/>
      <c r="P59" s="206"/>
      <c r="Q59" s="206"/>
    </row>
    <row r="60" customFormat="false" ht="15" hidden="false" customHeight="false" outlineLevel="0" collapsed="false">
      <c r="A60" s="206"/>
      <c r="B60" s="206"/>
      <c r="C60" s="206"/>
      <c r="D60" s="206"/>
      <c r="E60" s="206"/>
      <c r="F60" s="206"/>
      <c r="G60" s="206"/>
      <c r="H60" s="206"/>
      <c r="I60" s="206"/>
      <c r="J60" s="206"/>
      <c r="K60" s="206"/>
      <c r="L60" s="206"/>
      <c r="M60" s="206"/>
      <c r="N60" s="206"/>
      <c r="O60" s="206"/>
      <c r="P60" s="206"/>
      <c r="Q60" s="206"/>
    </row>
    <row r="61" customFormat="false" ht="15" hidden="false" customHeight="false" outlineLevel="0" collapsed="false">
      <c r="A61" s="206"/>
      <c r="B61" s="206"/>
      <c r="C61" s="206"/>
      <c r="D61" s="206"/>
      <c r="E61" s="206"/>
      <c r="F61" s="206"/>
      <c r="G61" s="206"/>
      <c r="H61" s="206"/>
      <c r="I61" s="206"/>
      <c r="J61" s="206"/>
      <c r="K61" s="206"/>
      <c r="L61" s="206"/>
      <c r="M61" s="206"/>
      <c r="N61" s="206"/>
      <c r="O61" s="206"/>
      <c r="P61" s="206"/>
      <c r="Q61" s="206"/>
    </row>
    <row r="62" customFormat="false" ht="15" hidden="false" customHeight="false" outlineLevel="0" collapsed="false">
      <c r="A62" s="206"/>
      <c r="B62" s="206"/>
      <c r="C62" s="206"/>
      <c r="D62" s="206"/>
      <c r="E62" s="206"/>
      <c r="F62" s="206"/>
      <c r="G62" s="206"/>
      <c r="H62" s="206"/>
      <c r="I62" s="206"/>
      <c r="J62" s="206"/>
      <c r="K62" s="206"/>
      <c r="L62" s="206"/>
      <c r="M62" s="206"/>
      <c r="N62" s="206"/>
      <c r="O62" s="206"/>
      <c r="P62" s="206"/>
      <c r="Q62" s="206"/>
    </row>
    <row r="63" customFormat="false" ht="15" hidden="false" customHeight="false" outlineLevel="0" collapsed="false">
      <c r="A63" s="206"/>
      <c r="B63" s="206"/>
      <c r="C63" s="206"/>
      <c r="D63" s="206"/>
      <c r="E63" s="206"/>
      <c r="F63" s="206"/>
      <c r="G63" s="206"/>
      <c r="H63" s="206"/>
      <c r="I63" s="206"/>
      <c r="J63" s="206"/>
      <c r="K63" s="206"/>
      <c r="L63" s="206"/>
      <c r="M63" s="206"/>
      <c r="N63" s="206"/>
      <c r="O63" s="206"/>
      <c r="P63" s="206"/>
      <c r="Q63" s="206"/>
    </row>
    <row r="64" customFormat="false" ht="15" hidden="false" customHeight="false" outlineLevel="0" collapsed="false">
      <c r="A64" s="206"/>
      <c r="B64" s="206"/>
      <c r="C64" s="206"/>
      <c r="D64" s="206"/>
      <c r="E64" s="206"/>
      <c r="F64" s="206"/>
      <c r="G64" s="206"/>
      <c r="H64" s="206"/>
      <c r="I64" s="206"/>
      <c r="J64" s="206"/>
      <c r="K64" s="206"/>
      <c r="L64" s="206"/>
      <c r="M64" s="206"/>
      <c r="N64" s="206"/>
      <c r="O64" s="206"/>
      <c r="P64" s="206"/>
      <c r="Q64" s="206"/>
    </row>
    <row r="65" customFormat="false" ht="15" hidden="false" customHeight="false" outlineLevel="0" collapsed="false">
      <c r="A65" s="206"/>
      <c r="B65" s="206"/>
      <c r="C65" s="206"/>
      <c r="D65" s="206"/>
      <c r="E65" s="206"/>
      <c r="F65" s="206"/>
      <c r="G65" s="206"/>
      <c r="H65" s="206"/>
      <c r="I65" s="206"/>
      <c r="J65" s="206"/>
      <c r="K65" s="206"/>
      <c r="L65" s="206"/>
      <c r="M65" s="206"/>
      <c r="N65" s="206"/>
      <c r="O65" s="206"/>
      <c r="P65" s="206"/>
      <c r="Q65" s="206"/>
    </row>
    <row r="66" customFormat="false" ht="15" hidden="false" customHeight="false" outlineLevel="0" collapsed="false">
      <c r="A66" s="206"/>
      <c r="B66" s="206"/>
      <c r="C66" s="206"/>
      <c r="D66" s="206"/>
      <c r="E66" s="206"/>
      <c r="F66" s="206"/>
      <c r="G66" s="206"/>
      <c r="H66" s="206"/>
      <c r="I66" s="206"/>
      <c r="J66" s="206"/>
      <c r="K66" s="206"/>
      <c r="L66" s="206"/>
      <c r="M66" s="206"/>
      <c r="N66" s="206"/>
      <c r="O66" s="206"/>
      <c r="P66" s="206"/>
      <c r="Q66" s="206"/>
    </row>
    <row r="67" customFormat="false" ht="15" hidden="false" customHeight="false" outlineLevel="0" collapsed="false">
      <c r="A67" s="206"/>
      <c r="B67" s="206"/>
      <c r="C67" s="206"/>
      <c r="D67" s="206"/>
      <c r="E67" s="206"/>
      <c r="F67" s="206"/>
      <c r="G67" s="206"/>
      <c r="H67" s="206"/>
      <c r="I67" s="206"/>
      <c r="J67" s="206"/>
      <c r="K67" s="206"/>
      <c r="L67" s="206"/>
      <c r="M67" s="206"/>
      <c r="N67" s="206"/>
      <c r="O67" s="206"/>
      <c r="P67" s="206"/>
      <c r="Q67" s="206"/>
    </row>
    <row r="68" customFormat="false" ht="15" hidden="false" customHeight="false" outlineLevel="0" collapsed="false">
      <c r="A68" s="206"/>
      <c r="B68" s="206"/>
      <c r="C68" s="206"/>
      <c r="D68" s="206"/>
      <c r="E68" s="206"/>
      <c r="F68" s="206"/>
      <c r="G68" s="206"/>
      <c r="H68" s="206"/>
      <c r="I68" s="206"/>
      <c r="J68" s="206"/>
      <c r="K68" s="206"/>
      <c r="L68" s="206"/>
      <c r="M68" s="206"/>
      <c r="N68" s="206"/>
      <c r="O68" s="206"/>
      <c r="P68" s="206"/>
      <c r="Q68" s="206"/>
    </row>
    <row r="69" customFormat="false" ht="15" hidden="false" customHeight="false" outlineLevel="0" collapsed="false">
      <c r="A69" s="206"/>
      <c r="B69" s="206"/>
      <c r="C69" s="206"/>
      <c r="D69" s="206"/>
      <c r="E69" s="206"/>
      <c r="F69" s="206"/>
      <c r="G69" s="206"/>
      <c r="H69" s="206"/>
      <c r="I69" s="206"/>
      <c r="J69" s="206"/>
      <c r="K69" s="206"/>
      <c r="L69" s="206"/>
      <c r="M69" s="206"/>
      <c r="N69" s="206"/>
      <c r="O69" s="206"/>
      <c r="P69" s="206"/>
      <c r="Q69" s="206"/>
    </row>
    <row r="70" customFormat="false" ht="15" hidden="false" customHeight="false" outlineLevel="0" collapsed="false">
      <c r="A70" s="206"/>
      <c r="B70" s="206"/>
      <c r="C70" s="206"/>
      <c r="D70" s="206"/>
      <c r="E70" s="206"/>
      <c r="F70" s="206"/>
      <c r="G70" s="206"/>
      <c r="H70" s="206"/>
      <c r="I70" s="206"/>
      <c r="J70" s="206"/>
      <c r="K70" s="206"/>
      <c r="L70" s="206"/>
      <c r="M70" s="206"/>
      <c r="N70" s="206"/>
      <c r="O70" s="206"/>
      <c r="P70" s="206"/>
      <c r="Q70" s="206"/>
    </row>
  </sheetData>
  <mergeCells count="18">
    <mergeCell ref="A1:I1"/>
    <mergeCell ref="A2:I2"/>
    <mergeCell ref="A4:B4"/>
    <mergeCell ref="D4:E4"/>
    <mergeCell ref="A5:B5"/>
    <mergeCell ref="D5:E5"/>
    <mergeCell ref="A6:B6"/>
    <mergeCell ref="D6:E6"/>
    <mergeCell ref="A7:B7"/>
    <mergeCell ref="D7:E7"/>
    <mergeCell ref="A8:B8"/>
    <mergeCell ref="D8:E8"/>
    <mergeCell ref="A11:I11"/>
    <mergeCell ref="A13:D13"/>
    <mergeCell ref="A15:H15"/>
    <mergeCell ref="A16:H16"/>
    <mergeCell ref="A20:I21"/>
    <mergeCell ref="A23: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6:F14"/>
  <sheetViews>
    <sheetView showFormulas="false" showGridLines="true" showRowColHeaders="true" showZeros="true" rightToLeft="false" tabSelected="false" showOutlineSymbols="true" defaultGridColor="true" view="normal" topLeftCell="A1" colorId="64" zoomScale="77" zoomScaleNormal="77" zoomScalePageLayoutView="100" workbookViewId="0">
      <selection pane="topLeft" activeCell="F13" activeCellId="0" sqref="F13"/>
    </sheetView>
  </sheetViews>
  <sheetFormatPr defaultColWidth="8.6171875" defaultRowHeight="14.25" zeroHeight="false" outlineLevelRow="0" outlineLevelCol="0"/>
  <cols>
    <col collapsed="false" customWidth="true" hidden="false" outlineLevel="0" max="1" min="1" style="0" width="39"/>
    <col collapsed="false" customWidth="true" hidden="false" outlineLevel="0" max="2" min="2" style="0" width="14.75"/>
    <col collapsed="false" customWidth="true" hidden="false" outlineLevel="0" max="3" min="3" style="0" width="17.62"/>
    <col collapsed="false" customWidth="true" hidden="false" outlineLevel="0" max="4" min="4" style="0" width="17.88"/>
    <col collapsed="false" customWidth="true" hidden="false" outlineLevel="0" max="5" min="5" style="0" width="20"/>
    <col collapsed="false" customWidth="true" hidden="false" outlineLevel="0" max="6" min="6" style="0" width="19.27"/>
  </cols>
  <sheetData>
    <row r="6" customFormat="false" ht="15" hidden="false" customHeight="true" outlineLevel="0" collapsed="false">
      <c r="A6" s="234" t="s">
        <v>262</v>
      </c>
      <c r="B6" s="234"/>
      <c r="C6" s="234"/>
      <c r="D6" s="234"/>
      <c r="E6" s="234"/>
      <c r="F6" s="234"/>
    </row>
    <row r="7" customFormat="false" ht="14.25" hidden="false" customHeight="true" outlineLevel="0" collapsed="false">
      <c r="A7" s="234"/>
      <c r="B7" s="234"/>
      <c r="C7" s="234"/>
      <c r="D7" s="234"/>
      <c r="E7" s="234"/>
      <c r="F7" s="234"/>
    </row>
    <row r="8" customFormat="false" ht="30" hidden="false" customHeight="false" outlineLevel="0" collapsed="false">
      <c r="A8" s="235" t="s">
        <v>263</v>
      </c>
      <c r="B8" s="236" t="s">
        <v>264</v>
      </c>
      <c r="C8" s="237" t="s">
        <v>265</v>
      </c>
      <c r="D8" s="237" t="s">
        <v>266</v>
      </c>
      <c r="E8" s="237" t="s">
        <v>267</v>
      </c>
      <c r="F8" s="237" t="s">
        <v>268</v>
      </c>
    </row>
    <row r="9" customFormat="false" ht="15" hidden="false" customHeight="false" outlineLevel="0" collapsed="false">
      <c r="A9" s="238" t="str">
        <f aca="false">'Posto 12x36h DIURNO MOTORIZADO'!B223</f>
        <v>Posto 12X36 h DIURNO MOTORIZADO</v>
      </c>
      <c r="B9" s="239" t="n">
        <f aca="false">'Posto 12x36h DIURNO MOTORIZADO'!F223</f>
        <v>1</v>
      </c>
      <c r="C9" s="240" t="n">
        <f aca="false">'Posto 12x36h DIURNO MOTORIZADO'!G224</f>
        <v>9606.39481004496</v>
      </c>
      <c r="D9" s="240" t="n">
        <f aca="false">C9*12</f>
        <v>115276.73772054</v>
      </c>
      <c r="E9" s="240" t="n">
        <f aca="false">C9*B9</f>
        <v>9606.39481004496</v>
      </c>
      <c r="F9" s="240" t="n">
        <f aca="false">E9*12</f>
        <v>115276.73772054</v>
      </c>
    </row>
    <row r="10" customFormat="false" ht="15" hidden="false" customHeight="false" outlineLevel="0" collapsed="false">
      <c r="A10" s="238" t="str">
        <f aca="false">'Posto 12x36h NOTURNO MOTORIZADO'!B224</f>
        <v>Posto 12X36 h NOTURNO MOTORIZADO</v>
      </c>
      <c r="B10" s="239" t="n">
        <f aca="false">'Posto 12x36h NOTURNO MOTORIZADO'!F224</f>
        <v>1</v>
      </c>
      <c r="C10" s="240" t="n">
        <f aca="false">'Posto 12x36h NOTURNO MOTORIZADO'!G225</f>
        <v>11283.0723211394</v>
      </c>
      <c r="D10" s="240" t="n">
        <f aca="false">C10*12</f>
        <v>135396.867853672</v>
      </c>
      <c r="E10" s="240" t="n">
        <f aca="false">C10*B10</f>
        <v>11283.0723211394</v>
      </c>
      <c r="F10" s="240" t="n">
        <f aca="false">E10*12</f>
        <v>135396.867853672</v>
      </c>
    </row>
    <row r="11" customFormat="false" ht="15" hidden="false" customHeight="false" outlineLevel="0" collapsed="false">
      <c r="A11" s="238" t="str">
        <f aca="false">'Posto 12x36h NOTURNO NÃO MOTORI'!B224</f>
        <v>Posto 12X36 h NOTURNO NÃO MOTORIZADO</v>
      </c>
      <c r="B11" s="239" t="n">
        <f aca="false">'Posto 12x36h NOTURNO NÃO MOTORI'!F224</f>
        <v>2</v>
      </c>
      <c r="C11" s="240" t="n">
        <f aca="false">'Posto 12x36h NOTURNO NÃO MOTORI'!E224</f>
        <v>10875.8695647918</v>
      </c>
      <c r="D11" s="240" t="n">
        <f aca="false">C11*12</f>
        <v>130510.434777501</v>
      </c>
      <c r="E11" s="240" t="n">
        <f aca="false">C11*B11</f>
        <v>21751.7391295835</v>
      </c>
      <c r="F11" s="240" t="n">
        <f aca="false">E11*12</f>
        <v>261020.869555002</v>
      </c>
    </row>
    <row r="12" customFormat="false" ht="18.75" hidden="false" customHeight="false" outlineLevel="0" collapsed="false">
      <c r="A12" s="241"/>
      <c r="B12" s="242"/>
      <c r="C12" s="243"/>
      <c r="D12" s="244"/>
      <c r="E12" s="245" t="n">
        <f aca="false">SUM(E9:E11)</f>
        <v>42641.2062607679</v>
      </c>
      <c r="F12" s="246" t="n">
        <f aca="false">SUM(F9:F11)</f>
        <v>511694.475129214</v>
      </c>
    </row>
    <row r="14" customFormat="false" ht="14.25" hidden="false" customHeight="false" outlineLevel="0" collapsed="false">
      <c r="A14" s="247"/>
      <c r="B14" s="247"/>
      <c r="C14" s="247"/>
      <c r="D14" s="247"/>
      <c r="E14" s="247"/>
    </row>
  </sheetData>
  <mergeCells count="2">
    <mergeCell ref="A6:F7"/>
    <mergeCell ref="A14:E14"/>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TotalTime>
  <Application>LibreOffice/6.4.6.2$Windows_X86_64 LibreOffice_project/0ce51a4fd21bff07a5c061082cc82c5ed232f115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2020-10-24T12:17:31Z</dcterms:created>
  <dc:creator>Davi</dc:creator>
  <dc:description/>
  <dc:language>pt-BR</dc:language>
  <cp:lastModifiedBy/>
  <dcterms:modified xsi:type="dcterms:W3CDTF">2020-12-28T15:17:55Z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