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H67" i="1"/>
  <c r="F67"/>
  <c r="H59"/>
  <c r="F59"/>
  <c r="F121"/>
  <c r="H121" s="1"/>
  <c r="F196"/>
  <c r="F16"/>
  <c r="H16" s="1"/>
  <c r="F33" s="1"/>
  <c r="F255"/>
  <c r="H252"/>
  <c r="F252"/>
  <c r="H247"/>
  <c r="F247"/>
  <c r="F246"/>
  <c r="H245"/>
  <c r="F245"/>
  <c r="F239"/>
  <c r="F238"/>
  <c r="H238" s="1"/>
  <c r="F237"/>
  <c r="H237" s="1"/>
  <c r="F232"/>
  <c r="H230"/>
  <c r="F230"/>
  <c r="H229"/>
  <c r="F229"/>
  <c r="H228"/>
  <c r="F228"/>
  <c r="F227"/>
  <c r="F226"/>
  <c r="F72"/>
  <c r="H72" s="1"/>
  <c r="F60"/>
  <c r="F65"/>
  <c r="H65" s="1"/>
  <c r="F51"/>
  <c r="F31"/>
  <c r="H31" s="1"/>
  <c r="F25"/>
  <c r="H25" s="1"/>
  <c r="F30"/>
  <c r="H30" s="1"/>
  <c r="F24"/>
  <c r="H24" s="1"/>
  <c r="F22"/>
  <c r="H22" s="1"/>
  <c r="F21"/>
  <c r="H21" s="1"/>
  <c r="F23"/>
  <c r="H23" s="1"/>
  <c r="F15"/>
  <c r="H15" s="1"/>
  <c r="F13"/>
  <c r="H13" s="1"/>
  <c r="F12"/>
  <c r="H12" s="1"/>
  <c r="F105"/>
  <c r="F104"/>
  <c r="H104" s="1"/>
  <c r="F99"/>
  <c r="F98"/>
  <c r="F90"/>
  <c r="H90" s="1"/>
  <c r="F89"/>
  <c r="H89" s="1"/>
  <c r="F87"/>
  <c r="H87" s="1"/>
  <c r="F88"/>
  <c r="H88" s="1"/>
  <c r="F299"/>
  <c r="H299" s="1"/>
  <c r="F294"/>
  <c r="F293"/>
  <c r="F292"/>
  <c r="H292" s="1"/>
  <c r="F286"/>
  <c r="F285"/>
  <c r="H285" s="1"/>
  <c r="F284"/>
  <c r="H284" s="1"/>
  <c r="F279"/>
  <c r="H279" s="1"/>
  <c r="F278"/>
  <c r="H278" s="1"/>
  <c r="F277"/>
  <c r="H277" s="1"/>
  <c r="F276"/>
  <c r="H276" s="1"/>
  <c r="F275"/>
  <c r="H275" s="1"/>
  <c r="F274"/>
  <c r="H274" s="1"/>
  <c r="F273"/>
  <c r="H273" s="1"/>
  <c r="F270"/>
  <c r="H270" s="1"/>
  <c r="F269"/>
  <c r="H269" s="1"/>
  <c r="F268"/>
  <c r="F176"/>
  <c r="H176" s="1"/>
  <c r="F175"/>
  <c r="H175" s="1"/>
  <c r="F174"/>
  <c r="F169"/>
  <c r="F168"/>
  <c r="H168" s="1"/>
  <c r="F167"/>
  <c r="H167" s="1"/>
  <c r="F166"/>
  <c r="H166" s="1"/>
  <c r="F165"/>
  <c r="F158"/>
  <c r="H158" s="1"/>
  <c r="F157"/>
  <c r="F156"/>
  <c r="H156" s="1"/>
  <c r="F155"/>
  <c r="H155" s="1"/>
  <c r="F154"/>
  <c r="H154" s="1"/>
  <c r="F139"/>
  <c r="F138"/>
  <c r="H138" s="1"/>
  <c r="F133"/>
  <c r="H133" s="1"/>
  <c r="F132"/>
  <c r="H132" s="1"/>
  <c r="F131"/>
  <c r="F130"/>
  <c r="H130" s="1"/>
  <c r="F125"/>
  <c r="H125" s="1"/>
  <c r="F141" s="1"/>
  <c r="F124"/>
  <c r="H124" s="1"/>
  <c r="F123"/>
  <c r="H294"/>
  <c r="H293"/>
  <c r="F287"/>
  <c r="H287" s="1"/>
  <c r="H286"/>
  <c r="F272"/>
  <c r="H272" s="1"/>
  <c r="F271"/>
  <c r="H271" s="1"/>
  <c r="H268"/>
  <c r="F267"/>
  <c r="H267" s="1"/>
  <c r="H246"/>
  <c r="F240"/>
  <c r="H240" s="1"/>
  <c r="H239"/>
  <c r="H232"/>
  <c r="F254" s="1"/>
  <c r="F231"/>
  <c r="H231" s="1"/>
  <c r="H227"/>
  <c r="H226"/>
  <c r="F211"/>
  <c r="H211" s="1"/>
  <c r="F210"/>
  <c r="H210" s="1"/>
  <c r="F205"/>
  <c r="H205" s="1"/>
  <c r="F204"/>
  <c r="H204" s="1"/>
  <c r="F203"/>
  <c r="H203" s="1"/>
  <c r="F202"/>
  <c r="H202" s="1"/>
  <c r="F201"/>
  <c r="H201" s="1"/>
  <c r="H196"/>
  <c r="F213" s="1"/>
  <c r="F195"/>
  <c r="H195" s="1"/>
  <c r="F194"/>
  <c r="H194" s="1"/>
  <c r="F193"/>
  <c r="H193" s="1"/>
  <c r="F192"/>
  <c r="H192" s="1"/>
  <c r="F191"/>
  <c r="H191" s="1"/>
  <c r="H174"/>
  <c r="H169"/>
  <c r="H165"/>
  <c r="F160"/>
  <c r="H160" s="1"/>
  <c r="F178" s="1"/>
  <c r="F159"/>
  <c r="H159" s="1"/>
  <c r="H157"/>
  <c r="H139"/>
  <c r="H131"/>
  <c r="H123"/>
  <c r="F122"/>
  <c r="H122" s="1"/>
  <c r="F120"/>
  <c r="H120" s="1"/>
  <c r="H105"/>
  <c r="H99"/>
  <c r="H98"/>
  <c r="F97"/>
  <c r="H97" s="1"/>
  <c r="F92"/>
  <c r="H92" s="1"/>
  <c r="F107" s="1"/>
  <c r="F91"/>
  <c r="H91" s="1"/>
  <c r="F66"/>
  <c r="H66" s="1"/>
  <c r="H60"/>
  <c r="F58"/>
  <c r="H58" s="1"/>
  <c r="F57"/>
  <c r="H57" s="1"/>
  <c r="F56"/>
  <c r="H56" s="1"/>
  <c r="H51"/>
  <c r="F74" s="1"/>
  <c r="F50"/>
  <c r="H50" s="1"/>
  <c r="F49"/>
  <c r="H49" s="1"/>
  <c r="F48"/>
  <c r="H48" s="1"/>
  <c r="F47"/>
  <c r="H47" s="1"/>
  <c r="F46"/>
  <c r="H46" s="1"/>
  <c r="F14"/>
  <c r="H14" s="1"/>
  <c r="F11"/>
  <c r="H11" s="1"/>
  <c r="F214" l="1"/>
  <c r="F142"/>
  <c r="F179"/>
  <c r="F180" s="1"/>
  <c r="F75"/>
  <c r="F76" s="1"/>
  <c r="F108"/>
  <c r="F109" s="1"/>
  <c r="F34"/>
  <c r="F35" s="1"/>
  <c r="F302"/>
  <c r="F301"/>
  <c r="F256"/>
  <c r="F143"/>
  <c r="F215"/>
  <c r="F303" l="1"/>
</calcChain>
</file>

<file path=xl/sharedStrings.xml><?xml version="1.0" encoding="utf-8"?>
<sst xmlns="http://schemas.openxmlformats.org/spreadsheetml/2006/main" count="676" uniqueCount="114">
  <si>
    <t>DIMENSIONAMENTO DO QUANTITATIVO DE SERVENTE DE LIMPEZA A SER CONTRATADO PARA LIMPEZA E CONSERVAÇÃO DE ACORDO COM “PRODUTIVIDADE ADOTADA VERSUS FREQUÊNCIA”</t>
  </si>
  <si>
    <t>ÁREAS INTERNAS</t>
  </si>
  <si>
    <t>ITEM</t>
  </si>
  <si>
    <t>DESCRIÇÃO</t>
  </si>
  <si>
    <t>UNIDADE DE FORNECIMENTO</t>
  </si>
  <si>
    <t>QUANTITATIVO / MENSAL (M²)</t>
  </si>
  <si>
    <t>PRODUTIVIDADE / HOMEM / MÊS / (M²)</t>
  </si>
  <si>
    <t xml:space="preserve">ESTIMATIVA DE SERVENTES / ÁREA </t>
  </si>
  <si>
    <t>PERIODICIDADE DA LIMPEZA</t>
  </si>
  <si>
    <t>Pisos Acarpetados</t>
  </si>
  <si>
    <r>
      <t>M</t>
    </r>
    <r>
      <rPr>
        <vertAlign val="superscript"/>
        <sz val="10"/>
        <color rgb="FF000000"/>
        <rFont val="Arial"/>
        <family val="2"/>
      </rPr>
      <t>2</t>
    </r>
  </si>
  <si>
    <t>Diária</t>
  </si>
  <si>
    <t>Pisos Frios</t>
  </si>
  <si>
    <t>Laboratórios</t>
  </si>
  <si>
    <t>Almoxarifado</t>
  </si>
  <si>
    <t>Áreas com espaços livres – Saguão, hall e salão</t>
  </si>
  <si>
    <t>Banheiros – Áreas insalubres</t>
  </si>
  <si>
    <t>ÁREAS EXTERNAS</t>
  </si>
  <si>
    <t>Varrição de passeios e arruamentos</t>
  </si>
  <si>
    <r>
      <t>M</t>
    </r>
    <r>
      <rPr>
        <vertAlign val="superscript"/>
        <sz val="10"/>
        <color theme="1"/>
        <rFont val="Arial"/>
        <family val="2"/>
      </rPr>
      <t>2</t>
    </r>
  </si>
  <si>
    <t>Semanal</t>
  </si>
  <si>
    <t>Pátios e áreas verdes com alta frequência</t>
  </si>
  <si>
    <t>Pátios e áreas verdes com média frequência</t>
  </si>
  <si>
    <t>Pátios e áreas verdes com baixa frequência</t>
  </si>
  <si>
    <t>Coleta de detritos em pátios e áreas verdes com frequência diária</t>
  </si>
  <si>
    <t xml:space="preserve">ESQUADRIAS EXTERNAS </t>
  </si>
  <si>
    <t>Face externa com exposição a situação de risco</t>
  </si>
  <si>
    <t>Face externa sem exposição a situação de risco</t>
  </si>
  <si>
    <t>Face interna</t>
  </si>
  <si>
    <t xml:space="preserve">TOTAL ESTIMADO CONSIDERANDO ÁREAS E PERIODICIDADE </t>
  </si>
  <si>
    <t xml:space="preserve">TOTAL DA CONTRATAÇÃO COM INSALUBRIDADE </t>
  </si>
  <si>
    <t>TOTAL DA CONTRATAÇÃO SEM INSALUBRIDADE</t>
  </si>
  <si>
    <t>TOTAL ESTIMADO DE SERVENTES PARA CONTRATAÇÃO</t>
  </si>
  <si>
    <t>dia sim/dia não</t>
  </si>
  <si>
    <t>2xdia</t>
  </si>
  <si>
    <r>
      <t>M</t>
    </r>
    <r>
      <rPr>
        <b/>
        <vertAlign val="superscript"/>
        <sz val="10"/>
        <color rgb="FF000000"/>
        <rFont val="Arial"/>
        <family val="2"/>
      </rPr>
      <t>2</t>
    </r>
  </si>
  <si>
    <r>
      <t>Área Convertida (m</t>
    </r>
    <r>
      <rPr>
        <b/>
        <sz val="9"/>
        <color rgb="FF000000"/>
        <rFont val="Calibri"/>
        <family val="2"/>
      </rPr>
      <t>²</t>
    </r>
    <r>
      <rPr>
        <b/>
        <sz val="9"/>
        <color rgb="FF000000"/>
        <rFont val="Arial"/>
        <family val="2"/>
      </rPr>
      <t>) = *Fórmula: Área Total/ 30 x quantidades limpas/mês</t>
    </r>
  </si>
  <si>
    <t>Campus SALGUEIRO</t>
  </si>
  <si>
    <t>UNIDADE FORNECIMENTO</t>
  </si>
  <si>
    <t>Aproximadamente: 02 (dois)</t>
  </si>
  <si>
    <t>Aproximadamente: 06 (seis)</t>
  </si>
  <si>
    <t>Aproximadamente: 08 (oito)</t>
  </si>
  <si>
    <t>GRUPO 06</t>
  </si>
  <si>
    <t>GRUPO 01</t>
  </si>
  <si>
    <t>Campus PETROLINA</t>
  </si>
  <si>
    <t>Campus PETROLINA ZONA RURAL</t>
  </si>
  <si>
    <t>GRUPO 02</t>
  </si>
  <si>
    <t>GRUPO 03</t>
  </si>
  <si>
    <t>REITORIA</t>
  </si>
  <si>
    <t>GRUPO 04</t>
  </si>
  <si>
    <t>Campus FLORESTA</t>
  </si>
  <si>
    <t>GRUPO 05</t>
  </si>
  <si>
    <t>Campus OURICURI</t>
  </si>
  <si>
    <t>GRUPO 07</t>
  </si>
  <si>
    <t>Campus SANTA MARIA DA BOA VISTA</t>
  </si>
  <si>
    <t>GRUPO 08</t>
  </si>
  <si>
    <t>Campus SERRA TALHADA</t>
  </si>
  <si>
    <t>Quinzenal</t>
  </si>
  <si>
    <t>Aproximadamente: 01 (um)</t>
  </si>
  <si>
    <t>Aproximadamente: 07 (sete)</t>
  </si>
  <si>
    <t>Mensal</t>
  </si>
  <si>
    <t>Pisos Frios A</t>
  </si>
  <si>
    <t>Pisos Frios B</t>
  </si>
  <si>
    <r>
      <t>M</t>
    </r>
    <r>
      <rPr>
        <sz val="10"/>
        <color rgb="FF000000"/>
        <rFont val="Calibri"/>
        <family val="2"/>
      </rPr>
      <t>²</t>
    </r>
  </si>
  <si>
    <t>Pisos pavimentados adjacentes/contíguos às edificações</t>
  </si>
  <si>
    <t>Bimestral</t>
  </si>
  <si>
    <t>Fachadas envidraçadas</t>
  </si>
  <si>
    <t>Aproximadamente: 10 (DEZ)</t>
  </si>
  <si>
    <t>Pisos Frios (Grupo A)(Demais setores)</t>
  </si>
  <si>
    <t>Pisos Frios (Grupo B)(Salas de aula)</t>
  </si>
  <si>
    <t>2x dia</t>
  </si>
  <si>
    <t>Banheiros – Áreas insalubres (Auditório)</t>
  </si>
  <si>
    <t>Banheiros – Áreas insalubres (Servidores)</t>
  </si>
  <si>
    <t>Banheiros – Áreas insalubres (Bloco Pedagógico)</t>
  </si>
  <si>
    <t>Banheiros – Áreas insalubres (Bloco de Serviços)</t>
  </si>
  <si>
    <t>Banheiros – Áreas insalubres (Guarita)</t>
  </si>
  <si>
    <t>Banheiros – Áreas insalubres (Bloco Ginásio)</t>
  </si>
  <si>
    <t>Banheiros – Áreas insalubres (Laboratório especiais)</t>
  </si>
  <si>
    <t>3x dia</t>
  </si>
  <si>
    <t>4x dia</t>
  </si>
  <si>
    <t>Áreas Hospital e assemelhados</t>
  </si>
  <si>
    <t>Oficinas</t>
  </si>
  <si>
    <t>Aproximadamente: 15 (quinze)</t>
  </si>
  <si>
    <t>Aproximadamente: 18 (dezoito)</t>
  </si>
  <si>
    <t>Pisos Frios (grupo A)</t>
  </si>
  <si>
    <t>Pisos Frios (grupo B1)</t>
  </si>
  <si>
    <t>dia sim/ dia não</t>
  </si>
  <si>
    <t>Pisos Frios (grupo B2)</t>
  </si>
  <si>
    <t>Pisos Pav. adjacentes/contíguos às edificações (Gp. A)</t>
  </si>
  <si>
    <t>PisosPav. Adjacentes/contíguos às edificações (GpB1)</t>
  </si>
  <si>
    <t>Pátios e áreas verdes com média frequência (Grp. A)</t>
  </si>
  <si>
    <t>Pátios e áreas verdes com média frequência (Grp B1)</t>
  </si>
  <si>
    <t>Pátios e áreas verdes com média frequência (Grp B2)</t>
  </si>
  <si>
    <t>Fachadas envidraçadas (grupo B1)</t>
  </si>
  <si>
    <t>Fachadas envidraçadas (grupo B2)</t>
  </si>
  <si>
    <t>Aproximadamente: 01 (Um)</t>
  </si>
  <si>
    <t>Aproximadamente: 03 (três)</t>
  </si>
  <si>
    <t>Aproximadamente: 04 (quatro)</t>
  </si>
  <si>
    <t>REITORIA - GRUPO 01</t>
  </si>
  <si>
    <t>FACHADAS ENVIDRAÇADAS</t>
  </si>
  <si>
    <t>CAMPUS PETROLINA - GRUPO 2</t>
  </si>
  <si>
    <t>ÁREAS HOSPITALARES E ASSEMELHADAS</t>
  </si>
  <si>
    <t>Áreas hospitalares e assemelhadas</t>
  </si>
  <si>
    <t>Aproximad: 22 (vinte e dois)</t>
  </si>
  <si>
    <t>CAMPUS PETROLINA ZONA RURAL - GRUPO 3</t>
  </si>
  <si>
    <t>CAMPUS FLORESTA - GRUPO 4</t>
  </si>
  <si>
    <t>CAMPUS OURICURI - GRUPO 5</t>
  </si>
  <si>
    <t>CAMPUS SALGUEIRO - GRUPO 6</t>
  </si>
  <si>
    <t>CAMPUS SANTA MARIA DA BOA VISTA - GRUPO 7</t>
  </si>
  <si>
    <t>Pisos Frios (grupo B)</t>
  </si>
  <si>
    <t>2x semana</t>
  </si>
  <si>
    <t>Áreas Hospitalares e Assemelhadas</t>
  </si>
  <si>
    <t>CAMPUS SERRA TALHADA - GRUPO 8</t>
  </si>
  <si>
    <t>Aproximad: 16 (dezesseis)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</si>
</sst>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rgb="FF000000"/>
      <name val="Arial"/>
      <family val="2"/>
    </font>
    <font>
      <b/>
      <sz val="9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/>
      <right/>
      <top style="medium">
        <color rgb="FF00000A"/>
      </top>
      <bottom/>
      <diagonal/>
    </border>
    <border>
      <left style="medium">
        <color rgb="FF00000A"/>
      </left>
      <right/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/>
      <top/>
      <bottom/>
      <diagonal/>
    </border>
    <border>
      <left style="medium">
        <color rgb="FF00000A"/>
      </left>
      <right style="medium">
        <color rgb="FF00000A"/>
      </right>
      <top/>
      <bottom/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/>
      <top style="medium">
        <color rgb="FF00000A"/>
      </top>
      <bottom style="medium">
        <color rgb="FF00000A"/>
      </bottom>
      <diagonal/>
    </border>
    <border>
      <left/>
      <right style="medium">
        <color indexed="64"/>
      </right>
      <top style="medium">
        <color rgb="FF00000A"/>
      </top>
      <bottom style="medium">
        <color rgb="FF00000A"/>
      </bottom>
      <diagonal/>
    </border>
    <border>
      <left style="medium">
        <color indexed="64"/>
      </left>
      <right/>
      <top style="medium">
        <color rgb="FF00000A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A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 style="medium">
        <color indexed="64"/>
      </top>
      <bottom/>
      <diagonal/>
    </border>
    <border>
      <left style="medium">
        <color rgb="FF00000A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A"/>
      </right>
      <top/>
      <bottom/>
      <diagonal/>
    </border>
    <border>
      <left style="medium">
        <color rgb="FF00000A"/>
      </left>
      <right style="medium">
        <color indexed="64"/>
      </right>
      <top/>
      <bottom/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A"/>
      </right>
      <top/>
      <bottom/>
      <diagonal/>
    </border>
    <border>
      <left style="medium">
        <color rgb="FF00000A"/>
      </left>
      <right/>
      <top/>
      <bottom style="medium">
        <color indexed="64"/>
      </bottom>
      <diagonal/>
    </border>
    <border>
      <left style="medium">
        <color rgb="FF00000A"/>
      </left>
      <right/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indexed="64"/>
      </bottom>
      <diagonal/>
    </border>
    <border>
      <left/>
      <right style="medium">
        <color rgb="FF00000A"/>
      </right>
      <top style="medium">
        <color rgb="FF00000A"/>
      </top>
      <bottom style="medium">
        <color indexed="64"/>
      </bottom>
      <diagonal/>
    </border>
    <border>
      <left style="medium">
        <color rgb="FF00000A"/>
      </left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justify" wrapText="1"/>
    </xf>
    <xf numFmtId="0" fontId="5" fillId="4" borderId="3" xfId="0" applyFont="1" applyFill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justify" wrapText="1"/>
    </xf>
    <xf numFmtId="4" fontId="5" fillId="4" borderId="3" xfId="0" applyNumberFormat="1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justify" vertical="top" wrapText="1"/>
    </xf>
    <xf numFmtId="0" fontId="6" fillId="4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justify" wrapText="1"/>
    </xf>
    <xf numFmtId="0" fontId="1" fillId="4" borderId="3" xfId="0" applyFont="1" applyFill="1" applyBorder="1" applyAlignment="1">
      <alignment horizontal="center" wrapText="1"/>
    </xf>
    <xf numFmtId="2" fontId="0" fillId="0" borderId="0" xfId="0" applyNumberFormat="1"/>
    <xf numFmtId="0" fontId="10" fillId="4" borderId="3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3" fontId="10" fillId="4" borderId="3" xfId="0" applyNumberFormat="1" applyFont="1" applyFill="1" applyBorder="1" applyAlignment="1">
      <alignment horizontal="center" wrapText="1"/>
    </xf>
    <xf numFmtId="2" fontId="5" fillId="4" borderId="18" xfId="0" applyNumberFormat="1" applyFont="1" applyFill="1" applyBorder="1" applyAlignment="1">
      <alignment horizontal="center" wrapText="1"/>
    </xf>
    <xf numFmtId="2" fontId="1" fillId="4" borderId="19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top" wrapText="1"/>
    </xf>
    <xf numFmtId="4" fontId="3" fillId="4" borderId="3" xfId="0" applyNumberFormat="1" applyFont="1" applyFill="1" applyBorder="1" applyAlignment="1">
      <alignment horizontal="center" wrapText="1"/>
    </xf>
    <xf numFmtId="2" fontId="3" fillId="4" borderId="18" xfId="0" applyNumberFormat="1" applyFont="1" applyFill="1" applyBorder="1" applyAlignment="1">
      <alignment horizontal="center" wrapText="1"/>
    </xf>
    <xf numFmtId="2" fontId="3" fillId="4" borderId="19" xfId="0" applyNumberFormat="1" applyFont="1" applyFill="1" applyBorder="1" applyAlignment="1">
      <alignment horizontal="center" wrapText="1"/>
    </xf>
    <xf numFmtId="0" fontId="10" fillId="4" borderId="28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0" fillId="0" borderId="15" xfId="0" applyBorder="1"/>
    <xf numFmtId="164" fontId="3" fillId="4" borderId="18" xfId="0" applyNumberFormat="1" applyFont="1" applyFill="1" applyBorder="1" applyAlignment="1">
      <alignment horizontal="center" wrapText="1"/>
    </xf>
    <xf numFmtId="3" fontId="5" fillId="4" borderId="3" xfId="0" applyNumberFormat="1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justify" vertical="top" wrapText="1"/>
    </xf>
    <xf numFmtId="2" fontId="3" fillId="4" borderId="15" xfId="0" applyNumberFormat="1" applyFont="1" applyFill="1" applyBorder="1" applyAlignment="1">
      <alignment horizontal="center" wrapText="1"/>
    </xf>
    <xf numFmtId="2" fontId="5" fillId="4" borderId="17" xfId="0" applyNumberFormat="1" applyFont="1" applyFill="1" applyBorder="1" applyAlignment="1">
      <alignment horizontal="center" wrapText="1"/>
    </xf>
    <xf numFmtId="2" fontId="1" fillId="4" borderId="15" xfId="0" applyNumberFormat="1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4" fontId="6" fillId="4" borderId="3" xfId="0" applyNumberFormat="1" applyFont="1" applyFill="1" applyBorder="1" applyAlignment="1">
      <alignment horizontal="center" wrapText="1"/>
    </xf>
    <xf numFmtId="3" fontId="11" fillId="4" borderId="3" xfId="0" applyNumberFormat="1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justify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center" vertical="center" wrapText="1"/>
    </xf>
    <xf numFmtId="2" fontId="2" fillId="5" borderId="1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wrapText="1"/>
    </xf>
    <xf numFmtId="0" fontId="5" fillId="4" borderId="6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164" fontId="3" fillId="4" borderId="19" xfId="0" applyNumberFormat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justify" wrapText="1"/>
    </xf>
    <xf numFmtId="0" fontId="11" fillId="4" borderId="6" xfId="0" applyFont="1" applyFill="1" applyBorder="1" applyAlignment="1">
      <alignment horizontal="center" wrapText="1"/>
    </xf>
    <xf numFmtId="4" fontId="1" fillId="4" borderId="6" xfId="0" applyNumberFormat="1" applyFont="1" applyFill="1" applyBorder="1" applyAlignment="1">
      <alignment horizontal="center" wrapText="1"/>
    </xf>
    <xf numFmtId="2" fontId="1" fillId="4" borderId="17" xfId="0" applyNumberFormat="1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20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justify" vertical="top" wrapText="1"/>
    </xf>
    <xf numFmtId="0" fontId="5" fillId="4" borderId="39" xfId="0" applyFont="1" applyFill="1" applyBorder="1" applyAlignment="1">
      <alignment horizontal="center" wrapText="1"/>
    </xf>
    <xf numFmtId="3" fontId="5" fillId="4" borderId="39" xfId="0" applyNumberFormat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 wrapText="1"/>
    </xf>
    <xf numFmtId="0" fontId="5" fillId="4" borderId="28" xfId="0" applyFont="1" applyFill="1" applyBorder="1" applyAlignment="1">
      <alignment horizontal="center" vertical="top" wrapText="1"/>
    </xf>
    <xf numFmtId="0" fontId="5" fillId="4" borderId="35" xfId="0" applyFont="1" applyFill="1" applyBorder="1" applyAlignment="1">
      <alignment horizontal="center" vertical="top" wrapText="1"/>
    </xf>
    <xf numFmtId="0" fontId="5" fillId="4" borderId="36" xfId="0" applyFont="1" applyFill="1" applyBorder="1" applyAlignment="1">
      <alignment horizontal="center" wrapText="1"/>
    </xf>
    <xf numFmtId="0" fontId="5" fillId="4" borderId="38" xfId="0" applyFont="1" applyFill="1" applyBorder="1" applyAlignment="1">
      <alignment horizontal="center" wrapText="1"/>
    </xf>
    <xf numFmtId="4" fontId="5" fillId="4" borderId="38" xfId="0" applyNumberFormat="1" applyFont="1" applyFill="1" applyBorder="1" applyAlignment="1">
      <alignment horizontal="center" wrapText="1"/>
    </xf>
    <xf numFmtId="0" fontId="10" fillId="4" borderId="35" xfId="0" applyFont="1" applyFill="1" applyBorder="1" applyAlignment="1">
      <alignment horizontal="center" wrapText="1"/>
    </xf>
    <xf numFmtId="2" fontId="3" fillId="4" borderId="40" xfId="0" applyNumberFormat="1" applyFont="1" applyFill="1" applyBorder="1" applyAlignment="1">
      <alignment horizontal="center" wrapText="1"/>
    </xf>
    <xf numFmtId="2" fontId="1" fillId="3" borderId="41" xfId="0" applyNumberFormat="1" applyFont="1" applyFill="1" applyBorder="1" applyAlignment="1">
      <alignment horizontal="center" vertical="center" wrapText="1"/>
    </xf>
    <xf numFmtId="2" fontId="1" fillId="3" borderId="43" xfId="0" applyNumberFormat="1" applyFont="1" applyFill="1" applyBorder="1" applyAlignment="1">
      <alignment horizontal="center" vertical="top" wrapText="1"/>
    </xf>
    <xf numFmtId="2" fontId="3" fillId="4" borderId="45" xfId="0" applyNumberFormat="1" applyFont="1" applyFill="1" applyBorder="1" applyAlignment="1">
      <alignment horizontal="center" wrapText="1"/>
    </xf>
    <xf numFmtId="0" fontId="5" fillId="4" borderId="38" xfId="0" applyFont="1" applyFill="1" applyBorder="1" applyAlignment="1">
      <alignment horizontal="justify" vertical="top" wrapText="1"/>
    </xf>
    <xf numFmtId="164" fontId="5" fillId="4" borderId="18" xfId="0" applyNumberFormat="1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justify" wrapText="1"/>
    </xf>
    <xf numFmtId="2" fontId="3" fillId="4" borderId="17" xfId="0" applyNumberFormat="1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2" fontId="3" fillId="4" borderId="16" xfId="0" applyNumberFormat="1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10" fillId="4" borderId="46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horizontal="justify" vertical="top" wrapText="1"/>
    </xf>
    <xf numFmtId="0" fontId="5" fillId="0" borderId="15" xfId="0" applyFont="1" applyBorder="1"/>
    <xf numFmtId="0" fontId="3" fillId="6" borderId="3" xfId="0" applyFont="1" applyFill="1" applyBorder="1" applyAlignment="1">
      <alignment horizontal="center" wrapText="1"/>
    </xf>
    <xf numFmtId="2" fontId="3" fillId="6" borderId="3" xfId="0" applyNumberFormat="1" applyFont="1" applyFill="1" applyBorder="1" applyAlignment="1">
      <alignment horizontal="center" wrapText="1"/>
    </xf>
    <xf numFmtId="3" fontId="3" fillId="6" borderId="3" xfId="0" applyNumberFormat="1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4" fontId="5" fillId="6" borderId="3" xfId="0" applyNumberFormat="1" applyFont="1" applyFill="1" applyBorder="1" applyAlignment="1">
      <alignment horizontal="center" wrapText="1"/>
    </xf>
    <xf numFmtId="2" fontId="5" fillId="6" borderId="3" xfId="0" applyNumberFormat="1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4" fontId="3" fillId="6" borderId="3" xfId="0" applyNumberFormat="1" applyFont="1" applyFill="1" applyBorder="1" applyAlignment="1">
      <alignment horizontal="center" wrapText="1"/>
    </xf>
    <xf numFmtId="2" fontId="5" fillId="6" borderId="39" xfId="0" applyNumberFormat="1" applyFont="1" applyFill="1" applyBorder="1" applyAlignment="1">
      <alignment horizontal="center" wrapText="1"/>
    </xf>
    <xf numFmtId="2" fontId="5" fillId="6" borderId="38" xfId="0" applyNumberFormat="1" applyFont="1" applyFill="1" applyBorder="1" applyAlignment="1">
      <alignment horizontal="center" wrapText="1"/>
    </xf>
    <xf numFmtId="2" fontId="5" fillId="6" borderId="6" xfId="0" applyNumberFormat="1" applyFont="1" applyFill="1" applyBorder="1" applyAlignment="1">
      <alignment horizontal="center" wrapText="1"/>
    </xf>
    <xf numFmtId="2" fontId="5" fillId="6" borderId="46" xfId="0" applyNumberFormat="1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36" xfId="0" applyFont="1" applyBorder="1" applyAlignment="1">
      <alignment horizontal="center"/>
    </xf>
    <xf numFmtId="0" fontId="1" fillId="3" borderId="8" xfId="0" applyFont="1" applyFill="1" applyBorder="1" applyAlignment="1">
      <alignment horizontal="justify" vertical="top" wrapText="1"/>
    </xf>
    <xf numFmtId="0" fontId="1" fillId="3" borderId="9" xfId="0" applyFont="1" applyFill="1" applyBorder="1" applyAlignment="1">
      <alignment horizontal="justify" vertical="top" wrapText="1"/>
    </xf>
    <xf numFmtId="0" fontId="1" fillId="3" borderId="10" xfId="0" applyFont="1" applyFill="1" applyBorder="1" applyAlignment="1">
      <alignment horizontal="justify" vertical="top" wrapText="1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3" borderId="23" xfId="0" applyFont="1" applyFill="1" applyBorder="1" applyAlignment="1">
      <alignment horizontal="center" wrapText="1"/>
    </xf>
    <xf numFmtId="0" fontId="1" fillId="4" borderId="39" xfId="0" applyFont="1" applyFill="1" applyBorder="1" applyAlignment="1">
      <alignment horizontal="center" vertical="top" wrapText="1"/>
    </xf>
    <xf numFmtId="0" fontId="1" fillId="4" borderId="41" xfId="0" applyFont="1" applyFill="1" applyBorder="1" applyAlignment="1">
      <alignment horizontal="center" vertical="top" wrapText="1"/>
    </xf>
    <xf numFmtId="0" fontId="1" fillId="4" borderId="34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justify" vertical="top" wrapText="1"/>
    </xf>
    <xf numFmtId="0" fontId="1" fillId="3" borderId="41" xfId="0" applyFont="1" applyFill="1" applyBorder="1" applyAlignment="1">
      <alignment horizontal="justify" vertical="top" wrapText="1"/>
    </xf>
    <xf numFmtId="0" fontId="1" fillId="3" borderId="42" xfId="0" applyFont="1" applyFill="1" applyBorder="1" applyAlignment="1">
      <alignment horizontal="justify" vertical="top" wrapText="1"/>
    </xf>
    <xf numFmtId="0" fontId="1" fillId="3" borderId="22" xfId="0" applyFont="1" applyFill="1" applyBorder="1" applyAlignment="1">
      <alignment horizontal="justify" vertical="top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justify" vertical="top" wrapText="1"/>
    </xf>
    <xf numFmtId="0" fontId="1" fillId="3" borderId="43" xfId="0" applyFont="1" applyFill="1" applyBorder="1" applyAlignment="1">
      <alignment horizontal="justify" vertical="top" wrapText="1"/>
    </xf>
    <xf numFmtId="0" fontId="1" fillId="3" borderId="44" xfId="0" applyFont="1" applyFill="1" applyBorder="1" applyAlignment="1">
      <alignment horizontal="justify" vertical="top" wrapText="1"/>
    </xf>
    <xf numFmtId="0" fontId="1" fillId="4" borderId="0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" fontId="6" fillId="6" borderId="3" xfId="0" applyNumberFormat="1" applyFont="1" applyFill="1" applyBorder="1" applyAlignment="1">
      <alignment horizontal="center" wrapText="1"/>
    </xf>
    <xf numFmtId="2" fontId="1" fillId="6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03"/>
  <sheetViews>
    <sheetView tabSelected="1" topLeftCell="A279" workbookViewId="0">
      <selection activeCell="F305" sqref="F305"/>
    </sheetView>
  </sheetViews>
  <sheetFormatPr defaultRowHeight="15"/>
  <cols>
    <col min="1" max="1" width="7.5703125" customWidth="1"/>
    <col min="2" max="2" width="51.42578125" bestFit="1" customWidth="1"/>
    <col min="3" max="3" width="14" customWidth="1"/>
    <col min="4" max="4" width="17.28515625" customWidth="1"/>
    <col min="5" max="5" width="13.28515625" customWidth="1"/>
    <col min="6" max="6" width="18.28515625" customWidth="1"/>
    <col min="7" max="7" width="14" customWidth="1"/>
    <col min="8" max="8" width="15.140625" customWidth="1"/>
    <col min="9" max="9" width="7.85546875" customWidth="1"/>
  </cols>
  <sheetData>
    <row r="2" spans="1:10" ht="15" customHeight="1">
      <c r="A2" s="186" t="s">
        <v>98</v>
      </c>
      <c r="B2" s="186"/>
      <c r="C2" s="186"/>
      <c r="D2" s="186"/>
      <c r="E2" s="186"/>
      <c r="F2" s="186"/>
      <c r="G2" s="186"/>
      <c r="H2" s="186"/>
    </row>
    <row r="3" spans="1:10" ht="15.75" customHeight="1" thickBot="1">
      <c r="A3" s="114"/>
      <c r="B3" s="114"/>
      <c r="C3" s="114"/>
      <c r="D3" s="114"/>
      <c r="E3" s="114"/>
      <c r="F3" s="114"/>
      <c r="G3" s="114"/>
      <c r="H3" s="114"/>
    </row>
    <row r="4" spans="1:10" ht="28.5" customHeight="1" thickBot="1">
      <c r="A4" s="129" t="s">
        <v>0</v>
      </c>
      <c r="B4" s="130"/>
      <c r="C4" s="130"/>
      <c r="D4" s="130"/>
      <c r="E4" s="130"/>
      <c r="F4" s="130"/>
      <c r="G4" s="130"/>
      <c r="H4" s="131"/>
    </row>
    <row r="5" spans="1:10" ht="15.75" thickBot="1">
      <c r="A5" s="129" t="s">
        <v>43</v>
      </c>
      <c r="B5" s="130"/>
      <c r="C5" s="130"/>
      <c r="D5" s="130"/>
      <c r="E5" s="130"/>
      <c r="F5" s="130"/>
      <c r="G5" s="130"/>
      <c r="H5" s="131"/>
    </row>
    <row r="6" spans="1:10" ht="15.75" thickBot="1">
      <c r="A6" s="132" t="s">
        <v>48</v>
      </c>
      <c r="B6" s="133"/>
      <c r="C6" s="133"/>
      <c r="D6" s="133"/>
      <c r="E6" s="133"/>
      <c r="F6" s="133"/>
      <c r="G6" s="133"/>
      <c r="H6" s="134"/>
    </row>
    <row r="7" spans="1:10" ht="15.75" thickBot="1">
      <c r="A7" s="108" t="s">
        <v>1</v>
      </c>
      <c r="B7" s="109"/>
      <c r="C7" s="109"/>
      <c r="D7" s="109"/>
      <c r="E7" s="109"/>
      <c r="F7" s="109"/>
      <c r="G7" s="109"/>
      <c r="H7" s="110"/>
    </row>
    <row r="8" spans="1:10" ht="60.75" customHeight="1">
      <c r="A8" s="97" t="s">
        <v>2</v>
      </c>
      <c r="B8" s="97" t="s">
        <v>3</v>
      </c>
      <c r="C8" s="97" t="s">
        <v>38</v>
      </c>
      <c r="D8" s="97" t="s">
        <v>8</v>
      </c>
      <c r="E8" s="97" t="s">
        <v>5</v>
      </c>
      <c r="F8" s="97" t="s">
        <v>36</v>
      </c>
      <c r="G8" s="100" t="s">
        <v>6</v>
      </c>
      <c r="H8" s="101" t="s">
        <v>7</v>
      </c>
    </row>
    <row r="9" spans="1:10">
      <c r="A9" s="97"/>
      <c r="B9" s="97"/>
      <c r="C9" s="97"/>
      <c r="D9" s="97"/>
      <c r="E9" s="97"/>
      <c r="F9" s="97"/>
      <c r="G9" s="100"/>
      <c r="H9" s="102"/>
    </row>
    <row r="10" spans="1:10" ht="6" customHeight="1" thickBot="1">
      <c r="A10" s="98"/>
      <c r="B10" s="98"/>
      <c r="C10" s="98"/>
      <c r="D10" s="98"/>
      <c r="E10" s="98"/>
      <c r="F10" s="98"/>
      <c r="G10" s="106"/>
      <c r="H10" s="107"/>
    </row>
    <row r="11" spans="1:10" ht="15.75" thickBot="1">
      <c r="A11" s="1">
        <v>1</v>
      </c>
      <c r="B11" s="2" t="s">
        <v>84</v>
      </c>
      <c r="C11" s="1" t="s">
        <v>10</v>
      </c>
      <c r="D11" s="13" t="s">
        <v>11</v>
      </c>
      <c r="E11" s="20">
        <v>99.79</v>
      </c>
      <c r="F11" s="77">
        <f>E11/30*30</f>
        <v>99.79</v>
      </c>
      <c r="G11" s="15">
        <v>800</v>
      </c>
      <c r="H11" s="16">
        <f t="shared" ref="H11:H16" si="0">F11/G11</f>
        <v>0.1247375</v>
      </c>
    </row>
    <row r="12" spans="1:10" ht="15.75" thickBot="1">
      <c r="A12" s="1">
        <v>2</v>
      </c>
      <c r="B12" s="2" t="s">
        <v>85</v>
      </c>
      <c r="C12" s="1" t="s">
        <v>10</v>
      </c>
      <c r="D12" s="13" t="s">
        <v>86</v>
      </c>
      <c r="E12" s="20">
        <v>759.93</v>
      </c>
      <c r="F12" s="78">
        <f>E12/30*15</f>
        <v>379.96499999999997</v>
      </c>
      <c r="G12" s="15">
        <v>800</v>
      </c>
      <c r="H12" s="16">
        <f>F12/G12</f>
        <v>0.47495624999999997</v>
      </c>
    </row>
    <row r="13" spans="1:10" ht="15.75" thickBot="1">
      <c r="A13" s="1">
        <v>3</v>
      </c>
      <c r="B13" s="2" t="s">
        <v>87</v>
      </c>
      <c r="C13" s="1" t="s">
        <v>10</v>
      </c>
      <c r="D13" s="13" t="s">
        <v>33</v>
      </c>
      <c r="E13" s="20">
        <v>918.25</v>
      </c>
      <c r="F13" s="78">
        <f>E13/30*15</f>
        <v>459.125</v>
      </c>
      <c r="G13" s="15">
        <v>800</v>
      </c>
      <c r="H13" s="16">
        <f>F13/G13</f>
        <v>0.57390624999999995</v>
      </c>
    </row>
    <row r="14" spans="1:10" ht="15.75" thickBot="1">
      <c r="A14" s="1">
        <v>4</v>
      </c>
      <c r="B14" s="2" t="s">
        <v>14</v>
      </c>
      <c r="C14" s="1" t="s">
        <v>10</v>
      </c>
      <c r="D14" s="13" t="s">
        <v>33</v>
      </c>
      <c r="E14" s="20">
        <v>49.74</v>
      </c>
      <c r="F14" s="77">
        <f>E14/30*15</f>
        <v>24.87</v>
      </c>
      <c r="G14" s="15">
        <v>1500</v>
      </c>
      <c r="H14" s="16">
        <f t="shared" si="0"/>
        <v>1.6580000000000001E-2</v>
      </c>
    </row>
    <row r="15" spans="1:10" ht="15.75" thickBot="1">
      <c r="A15" s="1">
        <v>5</v>
      </c>
      <c r="B15" s="2" t="s">
        <v>15</v>
      </c>
      <c r="C15" s="1" t="s">
        <v>10</v>
      </c>
      <c r="D15" s="13" t="s">
        <v>11</v>
      </c>
      <c r="E15" s="20">
        <v>615.33000000000004</v>
      </c>
      <c r="F15" s="79">
        <f>E15/30*30</f>
        <v>615.33000000000004</v>
      </c>
      <c r="G15" s="15">
        <v>1000</v>
      </c>
      <c r="H15" s="16">
        <f t="shared" si="0"/>
        <v>0.61533000000000004</v>
      </c>
      <c r="J15" s="12"/>
    </row>
    <row r="16" spans="1:10" ht="15.75" thickBot="1">
      <c r="A16" s="45">
        <v>6</v>
      </c>
      <c r="B16" s="46" t="s">
        <v>16</v>
      </c>
      <c r="C16" s="45" t="s">
        <v>35</v>
      </c>
      <c r="D16" s="47" t="s">
        <v>11</v>
      </c>
      <c r="E16" s="48">
        <v>111.58</v>
      </c>
      <c r="F16" s="80">
        <f>E16/30*30</f>
        <v>111.58</v>
      </c>
      <c r="G16" s="47">
        <v>200</v>
      </c>
      <c r="H16" s="49">
        <f t="shared" si="0"/>
        <v>0.55789999999999995</v>
      </c>
    </row>
    <row r="17" spans="1:8" ht="15.75" thickBot="1">
      <c r="A17" s="181" t="s">
        <v>17</v>
      </c>
      <c r="B17" s="182"/>
      <c r="C17" s="182"/>
      <c r="D17" s="182"/>
      <c r="E17" s="182"/>
      <c r="F17" s="182"/>
      <c r="G17" s="182"/>
      <c r="H17" s="183"/>
    </row>
    <row r="18" spans="1:8" ht="48.75" customHeight="1">
      <c r="A18" s="97" t="s">
        <v>2</v>
      </c>
      <c r="B18" s="97" t="s">
        <v>3</v>
      </c>
      <c r="C18" s="100" t="s">
        <v>4</v>
      </c>
      <c r="D18" s="102" t="s">
        <v>8</v>
      </c>
      <c r="E18" s="163" t="s">
        <v>5</v>
      </c>
      <c r="F18" s="102" t="s">
        <v>36</v>
      </c>
      <c r="G18" s="163" t="s">
        <v>6</v>
      </c>
      <c r="H18" s="102" t="s">
        <v>7</v>
      </c>
    </row>
    <row r="19" spans="1:8">
      <c r="A19" s="97"/>
      <c r="B19" s="97"/>
      <c r="C19" s="100"/>
      <c r="D19" s="102"/>
      <c r="E19" s="163"/>
      <c r="F19" s="102"/>
      <c r="G19" s="163"/>
      <c r="H19" s="102"/>
    </row>
    <row r="20" spans="1:8" ht="6.75" customHeight="1" thickBot="1">
      <c r="A20" s="98"/>
      <c r="B20" s="97"/>
      <c r="C20" s="106"/>
      <c r="D20" s="124"/>
      <c r="E20" s="167"/>
      <c r="F20" s="124"/>
      <c r="G20" s="167"/>
      <c r="H20" s="107"/>
    </row>
    <row r="21" spans="1:8" ht="15.75" thickBot="1">
      <c r="A21" s="3">
        <v>7</v>
      </c>
      <c r="B21" s="76" t="s">
        <v>88</v>
      </c>
      <c r="C21" s="24" t="s">
        <v>19</v>
      </c>
      <c r="D21" s="6" t="s">
        <v>11</v>
      </c>
      <c r="E21" s="6">
        <v>135.28</v>
      </c>
      <c r="F21" s="81">
        <f>E21/30*30</f>
        <v>135.28</v>
      </c>
      <c r="G21" s="15">
        <v>1800</v>
      </c>
      <c r="H21" s="21">
        <f>F21/G21</f>
        <v>7.5155555555555559E-2</v>
      </c>
    </row>
    <row r="22" spans="1:8" ht="15.75" thickBot="1">
      <c r="A22" s="3">
        <v>8</v>
      </c>
      <c r="B22" s="76" t="s">
        <v>89</v>
      </c>
      <c r="C22" s="24" t="s">
        <v>19</v>
      </c>
      <c r="D22" s="6" t="s">
        <v>86</v>
      </c>
      <c r="E22" s="6">
        <v>344.62</v>
      </c>
      <c r="F22" s="81">
        <f>E22/30*15</f>
        <v>172.31</v>
      </c>
      <c r="G22" s="15">
        <v>1800</v>
      </c>
      <c r="H22" s="21">
        <f>F22/G22</f>
        <v>9.5727777777777773E-2</v>
      </c>
    </row>
    <row r="23" spans="1:8" ht="15.75" thickBot="1">
      <c r="A23" s="3">
        <v>9</v>
      </c>
      <c r="B23" s="5" t="s">
        <v>90</v>
      </c>
      <c r="C23" s="42" t="s">
        <v>19</v>
      </c>
      <c r="D23" s="3" t="s">
        <v>11</v>
      </c>
      <c r="E23" s="3">
        <v>152.56</v>
      </c>
      <c r="F23" s="82">
        <f>E23/30*30</f>
        <v>152.56</v>
      </c>
      <c r="G23" s="15">
        <v>1800</v>
      </c>
      <c r="H23" s="21">
        <f>F23/G23</f>
        <v>8.4755555555555556E-2</v>
      </c>
    </row>
    <row r="24" spans="1:8" ht="15.75" thickBot="1">
      <c r="A24" s="3">
        <v>10</v>
      </c>
      <c r="B24" s="5" t="s">
        <v>91</v>
      </c>
      <c r="C24" s="43" t="s">
        <v>19</v>
      </c>
      <c r="D24" s="24" t="s">
        <v>86</v>
      </c>
      <c r="E24" s="3">
        <v>437.42</v>
      </c>
      <c r="F24" s="82">
        <f>E24/30*15</f>
        <v>218.71</v>
      </c>
      <c r="G24" s="15">
        <v>1800</v>
      </c>
      <c r="H24" s="21">
        <f>F24/G24</f>
        <v>0.12150555555555556</v>
      </c>
    </row>
    <row r="25" spans="1:8" ht="15.75" thickBot="1">
      <c r="A25" s="3">
        <v>11</v>
      </c>
      <c r="B25" s="5" t="s">
        <v>92</v>
      </c>
      <c r="C25" s="24" t="s">
        <v>19</v>
      </c>
      <c r="D25" s="3" t="s">
        <v>86</v>
      </c>
      <c r="E25" s="3">
        <v>530.64</v>
      </c>
      <c r="F25" s="82">
        <f>E25/30*15</f>
        <v>265.32</v>
      </c>
      <c r="G25" s="15">
        <v>1800</v>
      </c>
      <c r="H25" s="21">
        <f>F25/G25</f>
        <v>0.1474</v>
      </c>
    </row>
    <row r="26" spans="1:8" ht="15.75" thickBot="1">
      <c r="A26" s="160" t="s">
        <v>99</v>
      </c>
      <c r="B26" s="161"/>
      <c r="C26" s="161"/>
      <c r="D26" s="161"/>
      <c r="E26" s="161"/>
      <c r="F26" s="161"/>
      <c r="G26" s="161"/>
      <c r="H26" s="161"/>
    </row>
    <row r="27" spans="1:8" ht="48.75" customHeight="1">
      <c r="A27" s="96" t="s">
        <v>2</v>
      </c>
      <c r="B27" s="96" t="s">
        <v>3</v>
      </c>
      <c r="C27" s="99" t="s">
        <v>4</v>
      </c>
      <c r="D27" s="101" t="s">
        <v>8</v>
      </c>
      <c r="E27" s="162" t="s">
        <v>5</v>
      </c>
      <c r="F27" s="101" t="s">
        <v>36</v>
      </c>
      <c r="G27" s="162" t="s">
        <v>6</v>
      </c>
      <c r="H27" s="101" t="s">
        <v>7</v>
      </c>
    </row>
    <row r="28" spans="1:8">
      <c r="A28" s="97"/>
      <c r="B28" s="97"/>
      <c r="C28" s="100"/>
      <c r="D28" s="102"/>
      <c r="E28" s="163"/>
      <c r="F28" s="102"/>
      <c r="G28" s="163"/>
      <c r="H28" s="102"/>
    </row>
    <row r="29" spans="1:8" ht="3" customHeight="1" thickBot="1">
      <c r="A29" s="98"/>
      <c r="B29" s="98"/>
      <c r="C29" s="106"/>
      <c r="D29" s="124"/>
      <c r="E29" s="167"/>
      <c r="F29" s="124"/>
      <c r="G29" s="167"/>
      <c r="H29" s="107"/>
    </row>
    <row r="30" spans="1:8" ht="15.75" thickBot="1">
      <c r="A30" s="7">
        <v>12</v>
      </c>
      <c r="B30" s="8" t="s">
        <v>93</v>
      </c>
      <c r="C30" s="3" t="s">
        <v>19</v>
      </c>
      <c r="D30" s="3" t="s">
        <v>86</v>
      </c>
      <c r="E30" s="3">
        <v>167.38</v>
      </c>
      <c r="F30" s="83">
        <f>E30/30*15</f>
        <v>83.69</v>
      </c>
      <c r="G30" s="13">
        <v>300</v>
      </c>
      <c r="H30" s="21">
        <f>F30/G30</f>
        <v>0.27896666666666664</v>
      </c>
    </row>
    <row r="31" spans="1:8" ht="15.75" thickBot="1">
      <c r="A31" s="7">
        <v>13</v>
      </c>
      <c r="B31" s="8" t="s">
        <v>94</v>
      </c>
      <c r="C31" s="3" t="s">
        <v>19</v>
      </c>
      <c r="D31" s="3" t="s">
        <v>86</v>
      </c>
      <c r="E31" s="3">
        <v>160.36000000000001</v>
      </c>
      <c r="F31" s="82">
        <f>E31/30*15</f>
        <v>80.180000000000007</v>
      </c>
      <c r="G31" s="13">
        <v>300</v>
      </c>
      <c r="H31" s="22">
        <f>F31/G31</f>
        <v>0.26726666666666671</v>
      </c>
    </row>
    <row r="32" spans="1:8" ht="15.75" customHeight="1" thickBot="1">
      <c r="A32" s="111" t="s">
        <v>29</v>
      </c>
      <c r="B32" s="112"/>
      <c r="C32" s="112"/>
      <c r="D32" s="112"/>
      <c r="E32" s="112"/>
      <c r="F32" s="112"/>
      <c r="G32" s="112"/>
      <c r="H32" s="112"/>
    </row>
    <row r="33" spans="1:10" ht="15.75" thickBot="1">
      <c r="A33" s="115" t="s">
        <v>30</v>
      </c>
      <c r="B33" s="116"/>
      <c r="C33" s="116"/>
      <c r="D33" s="116"/>
      <c r="E33" s="117"/>
      <c r="F33" s="18">
        <f>H16</f>
        <v>0.55789999999999995</v>
      </c>
      <c r="G33" s="135" t="s">
        <v>95</v>
      </c>
      <c r="H33" s="136"/>
    </row>
    <row r="34" spans="1:10" ht="15.75" thickBot="1">
      <c r="A34" s="115" t="s">
        <v>31</v>
      </c>
      <c r="B34" s="116"/>
      <c r="C34" s="116"/>
      <c r="D34" s="116"/>
      <c r="E34" s="117"/>
      <c r="F34" s="19">
        <f>SUM(H11+H12+H13+H14+H15+H21+H22+H23+H24+H25+H30+H31)</f>
        <v>2.8762877777777782</v>
      </c>
      <c r="G34" s="127" t="s">
        <v>96</v>
      </c>
      <c r="H34" s="128"/>
      <c r="J34" s="12"/>
    </row>
    <row r="35" spans="1:10" ht="15.75" thickBot="1">
      <c r="A35" s="115" t="s">
        <v>32</v>
      </c>
      <c r="B35" s="116"/>
      <c r="C35" s="116"/>
      <c r="D35" s="116"/>
      <c r="E35" s="117"/>
      <c r="F35" s="19">
        <f>SUM(F33:F34)</f>
        <v>3.4341877777777783</v>
      </c>
      <c r="G35" s="184" t="s">
        <v>97</v>
      </c>
      <c r="H35" s="185"/>
    </row>
    <row r="36" spans="1:10">
      <c r="J36" s="12"/>
    </row>
    <row r="37" spans="1:10" ht="15" customHeight="1">
      <c r="A37" s="113" t="s">
        <v>100</v>
      </c>
      <c r="B37" s="113"/>
      <c r="C37" s="113"/>
      <c r="D37" s="113"/>
      <c r="E37" s="113"/>
      <c r="F37" s="113"/>
      <c r="G37" s="113"/>
      <c r="H37" s="113"/>
    </row>
    <row r="38" spans="1:10" ht="15.75" customHeight="1" thickBot="1">
      <c r="A38" s="114"/>
      <c r="B38" s="114"/>
      <c r="C38" s="114"/>
      <c r="D38" s="114"/>
      <c r="E38" s="114"/>
      <c r="F38" s="114"/>
      <c r="G38" s="114"/>
      <c r="H38" s="114"/>
    </row>
    <row r="39" spans="1:10" ht="27.75" customHeight="1" thickBot="1">
      <c r="A39" s="178" t="s">
        <v>0</v>
      </c>
      <c r="B39" s="179"/>
      <c r="C39" s="179"/>
      <c r="D39" s="179"/>
      <c r="E39" s="179"/>
      <c r="F39" s="179"/>
      <c r="G39" s="179"/>
      <c r="H39" s="180"/>
    </row>
    <row r="40" spans="1:10" ht="15.75" thickBot="1">
      <c r="A40" s="129" t="s">
        <v>46</v>
      </c>
      <c r="B40" s="130"/>
      <c r="C40" s="130"/>
      <c r="D40" s="130"/>
      <c r="E40" s="130"/>
      <c r="F40" s="130"/>
      <c r="G40" s="130"/>
      <c r="H40" s="131"/>
    </row>
    <row r="41" spans="1:10" ht="15.75" thickBot="1">
      <c r="A41" s="132" t="s">
        <v>44</v>
      </c>
      <c r="B41" s="133"/>
      <c r="C41" s="133"/>
      <c r="D41" s="133"/>
      <c r="E41" s="133"/>
      <c r="F41" s="133"/>
      <c r="G41" s="133"/>
      <c r="H41" s="134"/>
    </row>
    <row r="42" spans="1:10" ht="15.75" thickBot="1">
      <c r="A42" s="108" t="s">
        <v>1</v>
      </c>
      <c r="B42" s="109"/>
      <c r="C42" s="109"/>
      <c r="D42" s="109"/>
      <c r="E42" s="109"/>
      <c r="F42" s="109"/>
      <c r="G42" s="109"/>
      <c r="H42" s="110"/>
    </row>
    <row r="43" spans="1:10">
      <c r="A43" s="97" t="s">
        <v>2</v>
      </c>
      <c r="B43" s="97" t="s">
        <v>3</v>
      </c>
      <c r="C43" s="97" t="s">
        <v>38</v>
      </c>
      <c r="D43" s="97" t="s">
        <v>8</v>
      </c>
      <c r="E43" s="97" t="s">
        <v>5</v>
      </c>
      <c r="F43" s="97" t="s">
        <v>36</v>
      </c>
      <c r="G43" s="100" t="s">
        <v>6</v>
      </c>
      <c r="H43" s="101" t="s">
        <v>7</v>
      </c>
    </row>
    <row r="44" spans="1:10">
      <c r="A44" s="97"/>
      <c r="B44" s="97"/>
      <c r="C44" s="97"/>
      <c r="D44" s="97"/>
      <c r="E44" s="97"/>
      <c r="F44" s="97"/>
      <c r="G44" s="100"/>
      <c r="H44" s="102"/>
    </row>
    <row r="45" spans="1:10" ht="33" customHeight="1" thickBot="1">
      <c r="A45" s="98"/>
      <c r="B45" s="98"/>
      <c r="C45" s="98"/>
      <c r="D45" s="98"/>
      <c r="E45" s="98"/>
      <c r="F45" s="98"/>
      <c r="G45" s="106"/>
      <c r="H45" s="107"/>
    </row>
    <row r="46" spans="1:10" ht="15.75" thickBot="1">
      <c r="A46" s="1">
        <v>14</v>
      </c>
      <c r="B46" s="2" t="s">
        <v>9</v>
      </c>
      <c r="C46" s="1" t="s">
        <v>10</v>
      </c>
      <c r="D46" s="13" t="s">
        <v>11</v>
      </c>
      <c r="E46" s="1">
        <v>534</v>
      </c>
      <c r="F46" s="77">
        <f>E46/30*30</f>
        <v>534</v>
      </c>
      <c r="G46" s="15">
        <v>800</v>
      </c>
      <c r="H46" s="16">
        <f t="shared" ref="H46:H51" si="1">F46/G46</f>
        <v>0.66749999999999998</v>
      </c>
    </row>
    <row r="47" spans="1:10" ht="15.75" thickBot="1">
      <c r="A47" s="1">
        <v>15</v>
      </c>
      <c r="B47" s="2" t="s">
        <v>12</v>
      </c>
      <c r="C47" s="1" t="s">
        <v>10</v>
      </c>
      <c r="D47" s="13" t="s">
        <v>11</v>
      </c>
      <c r="E47" s="4">
        <v>6076</v>
      </c>
      <c r="F47" s="77">
        <f>E47/30*30</f>
        <v>6076</v>
      </c>
      <c r="G47" s="15">
        <v>1000</v>
      </c>
      <c r="H47" s="16">
        <f t="shared" si="1"/>
        <v>6.0759999999999996</v>
      </c>
    </row>
    <row r="48" spans="1:10" ht="15.75" thickBot="1">
      <c r="A48" s="1">
        <v>16</v>
      </c>
      <c r="B48" s="2" t="s">
        <v>13</v>
      </c>
      <c r="C48" s="1" t="s">
        <v>10</v>
      </c>
      <c r="D48" s="13" t="s">
        <v>11</v>
      </c>
      <c r="E48" s="20">
        <v>2084.84</v>
      </c>
      <c r="F48" s="77">
        <f>E48/30*30</f>
        <v>2084.84</v>
      </c>
      <c r="G48" s="13">
        <v>360</v>
      </c>
      <c r="H48" s="16">
        <f t="shared" si="1"/>
        <v>5.7912222222222223</v>
      </c>
    </row>
    <row r="49" spans="1:8" ht="15.75" thickBot="1">
      <c r="A49" s="1">
        <v>17</v>
      </c>
      <c r="B49" s="2" t="s">
        <v>14</v>
      </c>
      <c r="C49" s="1" t="s">
        <v>10</v>
      </c>
      <c r="D49" s="13" t="s">
        <v>33</v>
      </c>
      <c r="E49" s="1">
        <v>481.48</v>
      </c>
      <c r="F49" s="77">
        <f>E49/30*15</f>
        <v>240.74</v>
      </c>
      <c r="G49" s="15">
        <v>1500</v>
      </c>
      <c r="H49" s="16">
        <f t="shared" si="1"/>
        <v>0.16049333333333335</v>
      </c>
    </row>
    <row r="50" spans="1:8" ht="15.75" thickBot="1">
      <c r="A50" s="1">
        <v>18</v>
      </c>
      <c r="B50" s="2" t="s">
        <v>15</v>
      </c>
      <c r="C50" s="1" t="s">
        <v>10</v>
      </c>
      <c r="D50" s="13" t="s">
        <v>33</v>
      </c>
      <c r="E50" s="4">
        <v>4092</v>
      </c>
      <c r="F50" s="79">
        <f>E50/30*15</f>
        <v>2046</v>
      </c>
      <c r="G50" s="15">
        <v>1500</v>
      </c>
      <c r="H50" s="16">
        <f t="shared" si="1"/>
        <v>1.3640000000000001</v>
      </c>
    </row>
    <row r="51" spans="1:8" ht="15.75" thickBot="1">
      <c r="A51" s="9">
        <v>19</v>
      </c>
      <c r="B51" s="10" t="s">
        <v>16</v>
      </c>
      <c r="C51" s="9" t="s">
        <v>35</v>
      </c>
      <c r="D51" s="14" t="s">
        <v>70</v>
      </c>
      <c r="E51" s="11">
        <v>830.59</v>
      </c>
      <c r="F51" s="84">
        <f>E51/30*60</f>
        <v>1661.18</v>
      </c>
      <c r="G51" s="14">
        <v>250</v>
      </c>
      <c r="H51" s="17">
        <f t="shared" si="1"/>
        <v>6.6447200000000004</v>
      </c>
    </row>
    <row r="52" spans="1:8" ht="15.75" thickBot="1">
      <c r="A52" s="166" t="s">
        <v>17</v>
      </c>
      <c r="B52" s="147"/>
      <c r="C52" s="147"/>
      <c r="D52" s="147"/>
      <c r="E52" s="147"/>
      <c r="F52" s="147"/>
      <c r="G52" s="147"/>
      <c r="H52" s="147"/>
    </row>
    <row r="53" spans="1:8">
      <c r="A53" s="96" t="s">
        <v>2</v>
      </c>
      <c r="B53" s="96" t="s">
        <v>3</v>
      </c>
      <c r="C53" s="99" t="s">
        <v>4</v>
      </c>
      <c r="D53" s="101" t="s">
        <v>8</v>
      </c>
      <c r="E53" s="162" t="s">
        <v>5</v>
      </c>
      <c r="F53" s="101" t="s">
        <v>36</v>
      </c>
      <c r="G53" s="162" t="s">
        <v>6</v>
      </c>
      <c r="H53" s="101" t="s">
        <v>7</v>
      </c>
    </row>
    <row r="54" spans="1:8">
      <c r="A54" s="97"/>
      <c r="B54" s="97"/>
      <c r="C54" s="100"/>
      <c r="D54" s="102"/>
      <c r="E54" s="163"/>
      <c r="F54" s="102"/>
      <c r="G54" s="163"/>
      <c r="H54" s="102"/>
    </row>
    <row r="55" spans="1:8" ht="32.25" customHeight="1" thickBot="1">
      <c r="A55" s="98"/>
      <c r="B55" s="98"/>
      <c r="C55" s="106"/>
      <c r="D55" s="124"/>
      <c r="E55" s="167"/>
      <c r="F55" s="124"/>
      <c r="G55" s="167"/>
      <c r="H55" s="107"/>
    </row>
    <row r="56" spans="1:8" ht="15.75" thickBot="1">
      <c r="A56" s="3">
        <v>20</v>
      </c>
      <c r="B56" s="5" t="s">
        <v>18</v>
      </c>
      <c r="C56" s="3" t="s">
        <v>19</v>
      </c>
      <c r="D56" s="6" t="s">
        <v>20</v>
      </c>
      <c r="E56" s="6">
        <v>306.04000000000002</v>
      </c>
      <c r="F56" s="81">
        <f>E56/30*5</f>
        <v>51.006666666666675</v>
      </c>
      <c r="G56" s="15">
        <v>6000</v>
      </c>
      <c r="H56" s="21">
        <f>F56/G56</f>
        <v>8.5011111111111121E-3</v>
      </c>
    </row>
    <row r="57" spans="1:8" ht="15.75" thickBot="1">
      <c r="A57" s="3">
        <v>21</v>
      </c>
      <c r="B57" s="5" t="s">
        <v>21</v>
      </c>
      <c r="C57" s="3" t="s">
        <v>19</v>
      </c>
      <c r="D57" s="3" t="s">
        <v>33</v>
      </c>
      <c r="E57" s="6">
        <v>150.02000000000001</v>
      </c>
      <c r="F57" s="81">
        <f>E57/30*15</f>
        <v>75.010000000000005</v>
      </c>
      <c r="G57" s="15">
        <v>1800</v>
      </c>
      <c r="H57" s="21">
        <f>F57/G57</f>
        <v>4.1672222222222222E-2</v>
      </c>
    </row>
    <row r="58" spans="1:8" ht="15.75" thickBot="1">
      <c r="A58" s="3">
        <v>22</v>
      </c>
      <c r="B58" s="5" t="s">
        <v>22</v>
      </c>
      <c r="C58" s="3" t="s">
        <v>19</v>
      </c>
      <c r="D58" s="3" t="s">
        <v>33</v>
      </c>
      <c r="E58" s="3">
        <v>56.02</v>
      </c>
      <c r="F58" s="82">
        <f>E58/30*15</f>
        <v>28.01</v>
      </c>
      <c r="G58" s="15">
        <v>1800</v>
      </c>
      <c r="H58" s="21">
        <f>F58/G58</f>
        <v>1.5561111111111112E-2</v>
      </c>
    </row>
    <row r="59" spans="1:8" ht="15.75" thickBot="1">
      <c r="A59" s="3">
        <v>23</v>
      </c>
      <c r="B59" s="5" t="s">
        <v>23</v>
      </c>
      <c r="C59" s="3" t="s">
        <v>19</v>
      </c>
      <c r="D59" s="3" t="s">
        <v>20</v>
      </c>
      <c r="E59" s="3">
        <v>100</v>
      </c>
      <c r="F59" s="82">
        <f>E59/30*5</f>
        <v>16.666666666666668</v>
      </c>
      <c r="G59" s="15">
        <v>1800</v>
      </c>
      <c r="H59" s="21">
        <f>F59/G59</f>
        <v>9.2592592592592605E-3</v>
      </c>
    </row>
    <row r="60" spans="1:8" ht="27" thickBot="1">
      <c r="A60" s="3">
        <v>24</v>
      </c>
      <c r="B60" s="5" t="s">
        <v>24</v>
      </c>
      <c r="C60" s="3" t="s">
        <v>19</v>
      </c>
      <c r="D60" s="3" t="s">
        <v>11</v>
      </c>
      <c r="E60" s="3">
        <v>306.04000000000002</v>
      </c>
      <c r="F60" s="82">
        <f>E60/30*30</f>
        <v>306.04000000000002</v>
      </c>
      <c r="G60" s="15">
        <v>100000</v>
      </c>
      <c r="H60" s="44">
        <f>F60/G60</f>
        <v>3.0604E-3</v>
      </c>
    </row>
    <row r="61" spans="1:8" ht="15.75" thickBot="1">
      <c r="A61" s="175" t="s">
        <v>25</v>
      </c>
      <c r="B61" s="144"/>
      <c r="C61" s="144"/>
      <c r="D61" s="144"/>
      <c r="E61" s="144"/>
      <c r="F61" s="144"/>
      <c r="G61" s="144"/>
      <c r="H61" s="144"/>
    </row>
    <row r="62" spans="1:8">
      <c r="A62" s="96" t="s">
        <v>2</v>
      </c>
      <c r="B62" s="96" t="s">
        <v>3</v>
      </c>
      <c r="C62" s="99" t="s">
        <v>4</v>
      </c>
      <c r="D62" s="101" t="s">
        <v>8</v>
      </c>
      <c r="E62" s="162" t="s">
        <v>5</v>
      </c>
      <c r="F62" s="101" t="s">
        <v>36</v>
      </c>
      <c r="G62" s="162" t="s">
        <v>6</v>
      </c>
      <c r="H62" s="101" t="s">
        <v>7</v>
      </c>
    </row>
    <row r="63" spans="1:8">
      <c r="A63" s="97"/>
      <c r="B63" s="97"/>
      <c r="C63" s="100"/>
      <c r="D63" s="102"/>
      <c r="E63" s="163"/>
      <c r="F63" s="102"/>
      <c r="G63" s="163"/>
      <c r="H63" s="102"/>
    </row>
    <row r="64" spans="1:8" ht="30" customHeight="1" thickBot="1">
      <c r="A64" s="98"/>
      <c r="B64" s="98"/>
      <c r="C64" s="106"/>
      <c r="D64" s="124"/>
      <c r="E64" s="167"/>
      <c r="F64" s="124"/>
      <c r="G64" s="167"/>
      <c r="H64" s="107"/>
    </row>
    <row r="65" spans="1:8" ht="15.75" thickBot="1">
      <c r="A65" s="7">
        <v>25</v>
      </c>
      <c r="B65" s="8" t="s">
        <v>26</v>
      </c>
      <c r="C65" s="3" t="s">
        <v>19</v>
      </c>
      <c r="D65" s="3" t="s">
        <v>60</v>
      </c>
      <c r="E65" s="3">
        <v>619.91</v>
      </c>
      <c r="F65" s="82">
        <f>E65/30*1</f>
        <v>20.663666666666664</v>
      </c>
      <c r="G65" s="13">
        <v>130</v>
      </c>
      <c r="H65" s="21">
        <f>F65/G65</f>
        <v>0.15895128205128203</v>
      </c>
    </row>
    <row r="66" spans="1:8" ht="15.75" thickBot="1">
      <c r="A66" s="7">
        <v>26</v>
      </c>
      <c r="B66" s="8" t="s">
        <v>27</v>
      </c>
      <c r="C66" s="3" t="s">
        <v>19</v>
      </c>
      <c r="D66" s="3" t="s">
        <v>20</v>
      </c>
      <c r="E66" s="3">
        <v>970</v>
      </c>
      <c r="F66" s="82">
        <f>E66/30*5</f>
        <v>161.66666666666669</v>
      </c>
      <c r="G66" s="13">
        <v>300</v>
      </c>
      <c r="H66" s="21">
        <f>F66/G66</f>
        <v>0.53888888888888897</v>
      </c>
    </row>
    <row r="67" spans="1:8" ht="15.75" thickBot="1">
      <c r="A67" s="7">
        <v>27</v>
      </c>
      <c r="B67" s="8" t="s">
        <v>28</v>
      </c>
      <c r="C67" s="3" t="s">
        <v>19</v>
      </c>
      <c r="D67" s="3" t="s">
        <v>20</v>
      </c>
      <c r="E67" s="3">
        <v>868</v>
      </c>
      <c r="F67" s="82">
        <f>E67/30*5</f>
        <v>144.66666666666666</v>
      </c>
      <c r="G67" s="13">
        <v>300</v>
      </c>
      <c r="H67" s="22">
        <f>F67/G67</f>
        <v>0.48222222222222216</v>
      </c>
    </row>
    <row r="68" spans="1:8" ht="15.75" thickBot="1">
      <c r="A68" s="176" t="s">
        <v>101</v>
      </c>
      <c r="B68" s="177"/>
      <c r="C68" s="177"/>
      <c r="D68" s="177"/>
      <c r="E68" s="177"/>
      <c r="F68" s="177"/>
      <c r="G68" s="177"/>
      <c r="H68" s="112"/>
    </row>
    <row r="69" spans="1:8">
      <c r="A69" s="96" t="s">
        <v>2</v>
      </c>
      <c r="B69" s="96" t="s">
        <v>3</v>
      </c>
      <c r="C69" s="96" t="s">
        <v>4</v>
      </c>
      <c r="D69" s="97" t="s">
        <v>8</v>
      </c>
      <c r="E69" s="96" t="s">
        <v>5</v>
      </c>
      <c r="F69" s="97" t="s">
        <v>36</v>
      </c>
      <c r="G69" s="99" t="s">
        <v>6</v>
      </c>
      <c r="H69" s="101" t="s">
        <v>7</v>
      </c>
    </row>
    <row r="70" spans="1:8">
      <c r="A70" s="97"/>
      <c r="B70" s="97"/>
      <c r="C70" s="97"/>
      <c r="D70" s="97"/>
      <c r="E70" s="97"/>
      <c r="F70" s="97"/>
      <c r="G70" s="100"/>
      <c r="H70" s="102"/>
    </row>
    <row r="71" spans="1:8" ht="31.5" customHeight="1" thickBot="1">
      <c r="A71" s="98"/>
      <c r="B71" s="98"/>
      <c r="C71" s="98"/>
      <c r="D71" s="98"/>
      <c r="E71" s="98"/>
      <c r="F71" s="98"/>
      <c r="G71" s="106"/>
      <c r="H71" s="107"/>
    </row>
    <row r="72" spans="1:8" ht="15.75" thickBot="1">
      <c r="A72" s="7">
        <v>28</v>
      </c>
      <c r="B72" s="8" t="s">
        <v>102</v>
      </c>
      <c r="C72" s="3" t="s">
        <v>19</v>
      </c>
      <c r="D72" s="3" t="s">
        <v>11</v>
      </c>
      <c r="E72" s="3">
        <v>111.73</v>
      </c>
      <c r="F72" s="82">
        <f>E72/30*30</f>
        <v>111.73</v>
      </c>
      <c r="G72" s="13">
        <v>360</v>
      </c>
      <c r="H72" s="22">
        <f>F72/G72</f>
        <v>0.31036111111111114</v>
      </c>
    </row>
    <row r="73" spans="1:8" ht="15.75" customHeight="1" thickBot="1">
      <c r="A73" s="172" t="s">
        <v>29</v>
      </c>
      <c r="B73" s="173"/>
      <c r="C73" s="173"/>
      <c r="D73" s="173"/>
      <c r="E73" s="173"/>
      <c r="F73" s="173"/>
      <c r="G73" s="174"/>
      <c r="H73" s="159"/>
    </row>
    <row r="74" spans="1:8" ht="15.75" thickBot="1">
      <c r="A74" s="115" t="s">
        <v>30</v>
      </c>
      <c r="B74" s="116"/>
      <c r="C74" s="116"/>
      <c r="D74" s="116"/>
      <c r="E74" s="117"/>
      <c r="F74" s="18">
        <f>H51</f>
        <v>6.6447200000000004</v>
      </c>
      <c r="G74" s="135" t="s">
        <v>40</v>
      </c>
      <c r="H74" s="136"/>
    </row>
    <row r="75" spans="1:8" ht="15.75" thickBot="1">
      <c r="A75" s="115" t="s">
        <v>31</v>
      </c>
      <c r="B75" s="116"/>
      <c r="C75" s="116"/>
      <c r="D75" s="116"/>
      <c r="E75" s="117"/>
      <c r="F75" s="19">
        <f>SUM(H46+H47+H48+H49+H50+H56+H57+H58+H59+H60+H65+H66+H67+H72)</f>
        <v>15.627693163532767</v>
      </c>
      <c r="G75" s="137" t="s">
        <v>82</v>
      </c>
      <c r="H75" s="138"/>
    </row>
    <row r="76" spans="1:8" ht="15.75" thickBot="1">
      <c r="A76" s="115" t="s">
        <v>32</v>
      </c>
      <c r="B76" s="116"/>
      <c r="C76" s="116"/>
      <c r="D76" s="116"/>
      <c r="E76" s="117"/>
      <c r="F76" s="19">
        <f>SUM(F74:F75)</f>
        <v>22.272413163532768</v>
      </c>
      <c r="G76" s="127" t="s">
        <v>103</v>
      </c>
      <c r="H76" s="128"/>
    </row>
    <row r="78" spans="1:8" ht="15" customHeight="1">
      <c r="A78" s="113" t="s">
        <v>104</v>
      </c>
      <c r="B78" s="113"/>
      <c r="C78" s="113"/>
      <c r="D78" s="113"/>
      <c r="E78" s="113"/>
      <c r="F78" s="113"/>
      <c r="G78" s="113"/>
      <c r="H78" s="113"/>
    </row>
    <row r="79" spans="1:8" ht="15.75" customHeight="1" thickBot="1">
      <c r="A79" s="114"/>
      <c r="B79" s="114"/>
      <c r="C79" s="114"/>
      <c r="D79" s="114"/>
      <c r="E79" s="114"/>
      <c r="F79" s="114"/>
      <c r="G79" s="114"/>
      <c r="H79" s="114"/>
    </row>
    <row r="80" spans="1:8" ht="30" customHeight="1" thickBot="1">
      <c r="A80" s="129" t="s">
        <v>0</v>
      </c>
      <c r="B80" s="130"/>
      <c r="C80" s="130"/>
      <c r="D80" s="130"/>
      <c r="E80" s="130"/>
      <c r="F80" s="130"/>
      <c r="G80" s="130"/>
      <c r="H80" s="131"/>
    </row>
    <row r="81" spans="1:8" ht="15.75" thickBot="1">
      <c r="A81" s="129" t="s">
        <v>47</v>
      </c>
      <c r="B81" s="130"/>
      <c r="C81" s="130"/>
      <c r="D81" s="130"/>
      <c r="E81" s="130"/>
      <c r="F81" s="130"/>
      <c r="G81" s="130"/>
      <c r="H81" s="131"/>
    </row>
    <row r="82" spans="1:8" ht="15.75" thickBot="1">
      <c r="A82" s="132" t="s">
        <v>45</v>
      </c>
      <c r="B82" s="133"/>
      <c r="C82" s="133"/>
      <c r="D82" s="133"/>
      <c r="E82" s="133"/>
      <c r="F82" s="133"/>
      <c r="G82" s="133"/>
      <c r="H82" s="134"/>
    </row>
    <row r="83" spans="1:8" ht="15.75" thickBot="1">
      <c r="A83" s="108" t="s">
        <v>1</v>
      </c>
      <c r="B83" s="109"/>
      <c r="C83" s="109"/>
      <c r="D83" s="109"/>
      <c r="E83" s="109"/>
      <c r="F83" s="109"/>
      <c r="G83" s="109"/>
      <c r="H83" s="110"/>
    </row>
    <row r="84" spans="1:8">
      <c r="A84" s="97" t="s">
        <v>2</v>
      </c>
      <c r="B84" s="97" t="s">
        <v>3</v>
      </c>
      <c r="C84" s="97" t="s">
        <v>38</v>
      </c>
      <c r="D84" s="97" t="s">
        <v>8</v>
      </c>
      <c r="E84" s="97" t="s">
        <v>5</v>
      </c>
      <c r="F84" s="97" t="s">
        <v>36</v>
      </c>
      <c r="G84" s="100" t="s">
        <v>6</v>
      </c>
      <c r="H84" s="101" t="s">
        <v>7</v>
      </c>
    </row>
    <row r="85" spans="1:8">
      <c r="A85" s="97"/>
      <c r="B85" s="97"/>
      <c r="C85" s="97"/>
      <c r="D85" s="97"/>
      <c r="E85" s="97"/>
      <c r="F85" s="97"/>
      <c r="G85" s="100"/>
      <c r="H85" s="102"/>
    </row>
    <row r="86" spans="1:8" ht="29.25" customHeight="1" thickBot="1">
      <c r="A86" s="98"/>
      <c r="B86" s="98"/>
      <c r="C86" s="98"/>
      <c r="D86" s="98"/>
      <c r="E86" s="98"/>
      <c r="F86" s="98"/>
      <c r="G86" s="106"/>
      <c r="H86" s="107"/>
    </row>
    <row r="87" spans="1:8" ht="15.75" thickBot="1">
      <c r="A87" s="1">
        <v>29</v>
      </c>
      <c r="B87" s="2" t="s">
        <v>12</v>
      </c>
      <c r="C87" s="1" t="s">
        <v>10</v>
      </c>
      <c r="D87" s="13" t="s">
        <v>70</v>
      </c>
      <c r="E87" s="4">
        <v>8141</v>
      </c>
      <c r="F87" s="77">
        <f>E87/30*60</f>
        <v>16282</v>
      </c>
      <c r="G87" s="15">
        <v>1200</v>
      </c>
      <c r="H87" s="16">
        <f t="shared" ref="H87:H92" si="2">F87/G87</f>
        <v>13.568333333333333</v>
      </c>
    </row>
    <row r="88" spans="1:8" ht="15.75" thickBot="1">
      <c r="A88" s="1">
        <v>30</v>
      </c>
      <c r="B88" s="2" t="s">
        <v>13</v>
      </c>
      <c r="C88" s="1" t="s">
        <v>10</v>
      </c>
      <c r="D88" s="13" t="s">
        <v>33</v>
      </c>
      <c r="E88" s="4">
        <v>1089</v>
      </c>
      <c r="F88" s="77">
        <f>E88/30*15</f>
        <v>544.5</v>
      </c>
      <c r="G88" s="13">
        <v>450</v>
      </c>
      <c r="H88" s="16">
        <f t="shared" si="2"/>
        <v>1.21</v>
      </c>
    </row>
    <row r="89" spans="1:8" ht="15.75" thickBot="1">
      <c r="A89" s="1">
        <v>31</v>
      </c>
      <c r="B89" s="41" t="s">
        <v>14</v>
      </c>
      <c r="C89" s="1" t="s">
        <v>10</v>
      </c>
      <c r="D89" s="13" t="s">
        <v>33</v>
      </c>
      <c r="E89" s="1">
        <v>368</v>
      </c>
      <c r="F89" s="77">
        <f>E89/30*15</f>
        <v>184</v>
      </c>
      <c r="G89" s="15">
        <v>2500</v>
      </c>
      <c r="H89" s="16">
        <f t="shared" si="2"/>
        <v>7.3599999999999999E-2</v>
      </c>
    </row>
    <row r="90" spans="1:8" ht="15.75" thickBot="1">
      <c r="A90" s="1">
        <v>32</v>
      </c>
      <c r="B90" s="35" t="s">
        <v>81</v>
      </c>
      <c r="C90" s="1" t="s">
        <v>10</v>
      </c>
      <c r="D90" s="13" t="s">
        <v>33</v>
      </c>
      <c r="E90" s="1">
        <v>500</v>
      </c>
      <c r="F90" s="77">
        <f>E90/30*15</f>
        <v>250.00000000000003</v>
      </c>
      <c r="G90" s="15">
        <v>1800</v>
      </c>
      <c r="H90" s="16">
        <f t="shared" si="2"/>
        <v>0.1388888888888889</v>
      </c>
    </row>
    <row r="91" spans="1:8" ht="15.75" thickBot="1">
      <c r="A91" s="1">
        <v>33</v>
      </c>
      <c r="B91" s="2" t="s">
        <v>15</v>
      </c>
      <c r="C91" s="1" t="s">
        <v>10</v>
      </c>
      <c r="D91" s="13" t="s">
        <v>33</v>
      </c>
      <c r="E91" s="4">
        <v>1080</v>
      </c>
      <c r="F91" s="79">
        <f>E91/30*15</f>
        <v>540</v>
      </c>
      <c r="G91" s="15">
        <v>1500</v>
      </c>
      <c r="H91" s="16">
        <f t="shared" si="2"/>
        <v>0.36</v>
      </c>
    </row>
    <row r="92" spans="1:8" ht="15.75" thickBot="1">
      <c r="A92" s="9">
        <v>34</v>
      </c>
      <c r="B92" s="10" t="s">
        <v>16</v>
      </c>
      <c r="C92" s="9" t="s">
        <v>35</v>
      </c>
      <c r="D92" s="14" t="s">
        <v>34</v>
      </c>
      <c r="E92" s="11">
        <v>300</v>
      </c>
      <c r="F92" s="84">
        <f>E92/30*60</f>
        <v>600</v>
      </c>
      <c r="G92" s="14">
        <v>300</v>
      </c>
      <c r="H92" s="17">
        <f t="shared" si="2"/>
        <v>2</v>
      </c>
    </row>
    <row r="93" spans="1:8" ht="15.75" thickBot="1">
      <c r="A93" s="145" t="s">
        <v>17</v>
      </c>
      <c r="B93" s="146"/>
      <c r="C93" s="146"/>
      <c r="D93" s="146"/>
      <c r="E93" s="146"/>
      <c r="F93" s="146"/>
      <c r="G93" s="146"/>
      <c r="H93" s="147"/>
    </row>
    <row r="94" spans="1:8">
      <c r="A94" s="96" t="s">
        <v>2</v>
      </c>
      <c r="B94" s="96" t="s">
        <v>3</v>
      </c>
      <c r="C94" s="96" t="s">
        <v>4</v>
      </c>
      <c r="D94" s="97" t="s">
        <v>8</v>
      </c>
      <c r="E94" s="96" t="s">
        <v>5</v>
      </c>
      <c r="F94" s="97" t="s">
        <v>36</v>
      </c>
      <c r="G94" s="99" t="s">
        <v>6</v>
      </c>
      <c r="H94" s="101" t="s">
        <v>7</v>
      </c>
    </row>
    <row r="95" spans="1:8">
      <c r="A95" s="97"/>
      <c r="B95" s="97"/>
      <c r="C95" s="97"/>
      <c r="D95" s="97"/>
      <c r="E95" s="97"/>
      <c r="F95" s="97"/>
      <c r="G95" s="100"/>
      <c r="H95" s="102"/>
    </row>
    <row r="96" spans="1:8" ht="29.25" customHeight="1" thickBot="1">
      <c r="A96" s="98"/>
      <c r="B96" s="98"/>
      <c r="C96" s="98"/>
      <c r="D96" s="98"/>
      <c r="E96" s="98"/>
      <c r="F96" s="98"/>
      <c r="G96" s="106"/>
      <c r="H96" s="107"/>
    </row>
    <row r="97" spans="1:8" ht="15.75" thickBot="1">
      <c r="A97" s="3">
        <v>35</v>
      </c>
      <c r="B97" s="5" t="s">
        <v>18</v>
      </c>
      <c r="C97" s="3" t="s">
        <v>19</v>
      </c>
      <c r="D97" s="6" t="s">
        <v>20</v>
      </c>
      <c r="E97" s="6">
        <v>8676</v>
      </c>
      <c r="F97" s="81">
        <f>E97/30*5</f>
        <v>1446</v>
      </c>
      <c r="G97" s="15">
        <v>9000</v>
      </c>
      <c r="H97" s="21">
        <f>F97/G97</f>
        <v>0.16066666666666668</v>
      </c>
    </row>
    <row r="98" spans="1:8" ht="15.75" thickBot="1">
      <c r="A98" s="3">
        <v>36</v>
      </c>
      <c r="B98" s="5" t="s">
        <v>22</v>
      </c>
      <c r="C98" s="3" t="s">
        <v>19</v>
      </c>
      <c r="D98" s="3" t="s">
        <v>20</v>
      </c>
      <c r="E98" s="27">
        <v>4000</v>
      </c>
      <c r="F98" s="82">
        <f>E98/30*5</f>
        <v>666.66666666666674</v>
      </c>
      <c r="G98" s="15">
        <v>2700</v>
      </c>
      <c r="H98" s="21">
        <f>F98/G98</f>
        <v>0.24691358024691362</v>
      </c>
    </row>
    <row r="99" spans="1:8" ht="27" thickBot="1">
      <c r="A99" s="3">
        <v>37</v>
      </c>
      <c r="B99" s="5" t="s">
        <v>24</v>
      </c>
      <c r="C99" s="3" t="s">
        <v>19</v>
      </c>
      <c r="D99" s="3" t="s">
        <v>20</v>
      </c>
      <c r="E99" s="6">
        <v>24000</v>
      </c>
      <c r="F99" s="81">
        <f>E99/30*5</f>
        <v>4000</v>
      </c>
      <c r="G99" s="15">
        <v>100000</v>
      </c>
      <c r="H99" s="22">
        <f>F99/G99</f>
        <v>0.04</v>
      </c>
    </row>
    <row r="100" spans="1:8" ht="15.75" thickBot="1">
      <c r="A100" s="142" t="s">
        <v>25</v>
      </c>
      <c r="B100" s="143"/>
      <c r="C100" s="143"/>
      <c r="D100" s="143"/>
      <c r="E100" s="143"/>
      <c r="F100" s="143"/>
      <c r="G100" s="143"/>
      <c r="H100" s="144"/>
    </row>
    <row r="101" spans="1:8">
      <c r="A101" s="96" t="s">
        <v>2</v>
      </c>
      <c r="B101" s="96" t="s">
        <v>3</v>
      </c>
      <c r="C101" s="96" t="s">
        <v>4</v>
      </c>
      <c r="D101" s="97" t="s">
        <v>8</v>
      </c>
      <c r="E101" s="96" t="s">
        <v>5</v>
      </c>
      <c r="F101" s="97" t="s">
        <v>36</v>
      </c>
      <c r="G101" s="99" t="s">
        <v>6</v>
      </c>
      <c r="H101" s="101" t="s">
        <v>7</v>
      </c>
    </row>
    <row r="102" spans="1:8">
      <c r="A102" s="97"/>
      <c r="B102" s="97"/>
      <c r="C102" s="97"/>
      <c r="D102" s="97"/>
      <c r="E102" s="97"/>
      <c r="F102" s="97"/>
      <c r="G102" s="100"/>
      <c r="H102" s="102"/>
    </row>
    <row r="103" spans="1:8" ht="31.5" customHeight="1" thickBot="1">
      <c r="A103" s="98"/>
      <c r="B103" s="98"/>
      <c r="C103" s="98"/>
      <c r="D103" s="98"/>
      <c r="E103" s="98"/>
      <c r="F103" s="98"/>
      <c r="G103" s="106"/>
      <c r="H103" s="107"/>
    </row>
    <row r="104" spans="1:8" ht="15.75" thickBot="1">
      <c r="A104" s="7">
        <v>38</v>
      </c>
      <c r="B104" s="8" t="s">
        <v>27</v>
      </c>
      <c r="C104" s="3" t="s">
        <v>19</v>
      </c>
      <c r="D104" s="3" t="s">
        <v>57</v>
      </c>
      <c r="E104" s="3">
        <v>970</v>
      </c>
      <c r="F104" s="82">
        <f>E104/30*2</f>
        <v>64.666666666666671</v>
      </c>
      <c r="G104" s="13">
        <v>380</v>
      </c>
      <c r="H104" s="21">
        <f>F104/G104</f>
        <v>0.17017543859649123</v>
      </c>
    </row>
    <row r="105" spans="1:8" ht="15.75" thickBot="1">
      <c r="A105" s="7">
        <v>39</v>
      </c>
      <c r="B105" s="8" t="s">
        <v>28</v>
      </c>
      <c r="C105" s="3" t="s">
        <v>19</v>
      </c>
      <c r="D105" s="3" t="s">
        <v>57</v>
      </c>
      <c r="E105" s="3">
        <v>868</v>
      </c>
      <c r="F105" s="82">
        <f>E105/30*2</f>
        <v>57.866666666666667</v>
      </c>
      <c r="G105" s="13">
        <v>380</v>
      </c>
      <c r="H105" s="22">
        <f>F105/G105</f>
        <v>0.15228070175438596</v>
      </c>
    </row>
    <row r="106" spans="1:8" ht="15.75" customHeight="1" thickBot="1">
      <c r="A106" s="111" t="s">
        <v>29</v>
      </c>
      <c r="B106" s="112"/>
      <c r="C106" s="112"/>
      <c r="D106" s="112"/>
      <c r="E106" s="112"/>
      <c r="F106" s="112"/>
      <c r="G106" s="112"/>
      <c r="H106" s="112"/>
    </row>
    <row r="107" spans="1:8" ht="15.75" thickBot="1">
      <c r="A107" s="115" t="s">
        <v>30</v>
      </c>
      <c r="B107" s="116"/>
      <c r="C107" s="116"/>
      <c r="D107" s="116"/>
      <c r="E107" s="117"/>
      <c r="F107" s="18">
        <f>H92</f>
        <v>2</v>
      </c>
      <c r="G107" s="135" t="s">
        <v>39</v>
      </c>
      <c r="H107" s="136"/>
    </row>
    <row r="108" spans="1:8" ht="15.75" thickBot="1">
      <c r="A108" s="115" t="s">
        <v>31</v>
      </c>
      <c r="B108" s="116"/>
      <c r="C108" s="116"/>
      <c r="D108" s="116"/>
      <c r="E108" s="117"/>
      <c r="F108" s="19">
        <f>SUM(H87+H88+H89+H90+H91+H97+H98+H99+H104+H105)</f>
        <v>16.120858609486678</v>
      </c>
      <c r="G108" s="137" t="s">
        <v>113</v>
      </c>
      <c r="H108" s="138"/>
    </row>
    <row r="109" spans="1:8" ht="15.75" thickBot="1">
      <c r="A109" s="115" t="s">
        <v>32</v>
      </c>
      <c r="B109" s="116"/>
      <c r="C109" s="116"/>
      <c r="D109" s="116"/>
      <c r="E109" s="117"/>
      <c r="F109" s="19">
        <f>SUM(F107:F108)</f>
        <v>18.120858609486678</v>
      </c>
      <c r="G109" s="127" t="s">
        <v>83</v>
      </c>
      <c r="H109" s="128"/>
    </row>
    <row r="111" spans="1:8" ht="15" customHeight="1">
      <c r="A111" s="113" t="s">
        <v>105</v>
      </c>
      <c r="B111" s="113"/>
      <c r="C111" s="113"/>
      <c r="D111" s="113"/>
      <c r="E111" s="113"/>
      <c r="F111" s="113"/>
      <c r="G111" s="113"/>
      <c r="H111" s="113"/>
    </row>
    <row r="112" spans="1:8" ht="15.75" customHeight="1" thickBot="1">
      <c r="A112" s="114"/>
      <c r="B112" s="114"/>
      <c r="C112" s="114"/>
      <c r="D112" s="114"/>
      <c r="E112" s="114"/>
      <c r="F112" s="114"/>
      <c r="G112" s="114"/>
      <c r="H112" s="114"/>
    </row>
    <row r="113" spans="1:8" ht="30" customHeight="1" thickBot="1">
      <c r="A113" s="129" t="s">
        <v>0</v>
      </c>
      <c r="B113" s="130"/>
      <c r="C113" s="130"/>
      <c r="D113" s="130"/>
      <c r="E113" s="130"/>
      <c r="F113" s="130"/>
      <c r="G113" s="130"/>
      <c r="H113" s="131"/>
    </row>
    <row r="114" spans="1:8" ht="15.75" thickBot="1">
      <c r="A114" s="129" t="s">
        <v>49</v>
      </c>
      <c r="B114" s="130"/>
      <c r="C114" s="130"/>
      <c r="D114" s="130"/>
      <c r="E114" s="130"/>
      <c r="F114" s="130"/>
      <c r="G114" s="130"/>
      <c r="H114" s="131"/>
    </row>
    <row r="115" spans="1:8" ht="15.75" thickBot="1">
      <c r="A115" s="132" t="s">
        <v>50</v>
      </c>
      <c r="B115" s="133"/>
      <c r="C115" s="133"/>
      <c r="D115" s="133"/>
      <c r="E115" s="133"/>
      <c r="F115" s="133"/>
      <c r="G115" s="133"/>
      <c r="H115" s="134"/>
    </row>
    <row r="116" spans="1:8" ht="15.75" thickBot="1">
      <c r="A116" s="168" t="s">
        <v>1</v>
      </c>
      <c r="B116" s="169"/>
      <c r="C116" s="169"/>
      <c r="D116" s="169"/>
      <c r="E116" s="169"/>
      <c r="F116" s="169"/>
      <c r="G116" s="169"/>
      <c r="H116" s="170"/>
    </row>
    <row r="117" spans="1:8">
      <c r="A117" s="97" t="s">
        <v>2</v>
      </c>
      <c r="B117" s="97" t="s">
        <v>3</v>
      </c>
      <c r="C117" s="97" t="s">
        <v>38</v>
      </c>
      <c r="D117" s="97" t="s">
        <v>8</v>
      </c>
      <c r="E117" s="97" t="s">
        <v>5</v>
      </c>
      <c r="F117" s="97" t="s">
        <v>36</v>
      </c>
      <c r="G117" s="100" t="s">
        <v>6</v>
      </c>
      <c r="H117" s="101" t="s">
        <v>7</v>
      </c>
    </row>
    <row r="118" spans="1:8">
      <c r="A118" s="97"/>
      <c r="B118" s="97"/>
      <c r="C118" s="97"/>
      <c r="D118" s="97"/>
      <c r="E118" s="97"/>
      <c r="F118" s="97"/>
      <c r="G118" s="100"/>
      <c r="H118" s="102"/>
    </row>
    <row r="119" spans="1:8" ht="36.75" customHeight="1" thickBot="1">
      <c r="A119" s="98"/>
      <c r="B119" s="98"/>
      <c r="C119" s="98"/>
      <c r="D119" s="98"/>
      <c r="E119" s="98"/>
      <c r="F119" s="98"/>
      <c r="G119" s="106"/>
      <c r="H119" s="107"/>
    </row>
    <row r="120" spans="1:8" ht="15.75" thickBot="1">
      <c r="A120" s="1">
        <v>40</v>
      </c>
      <c r="B120" s="2" t="s">
        <v>9</v>
      </c>
      <c r="C120" s="1" t="s">
        <v>10</v>
      </c>
      <c r="D120" s="13" t="s">
        <v>11</v>
      </c>
      <c r="E120" s="1">
        <v>111.48</v>
      </c>
      <c r="F120" s="77">
        <f>E120/30*30</f>
        <v>111.48</v>
      </c>
      <c r="G120" s="15">
        <v>800</v>
      </c>
      <c r="H120" s="16">
        <f t="shared" ref="H120:H125" si="3">F120/G120</f>
        <v>0.13935</v>
      </c>
    </row>
    <row r="121" spans="1:8" ht="15.75" thickBot="1">
      <c r="A121" s="1">
        <v>41</v>
      </c>
      <c r="B121" s="2" t="s">
        <v>12</v>
      </c>
      <c r="C121" s="1" t="s">
        <v>10</v>
      </c>
      <c r="D121" s="13" t="s">
        <v>11</v>
      </c>
      <c r="E121" s="20">
        <v>1295.06</v>
      </c>
      <c r="F121" s="85">
        <f>E121/30*30</f>
        <v>1295.06</v>
      </c>
      <c r="G121" s="15">
        <v>800</v>
      </c>
      <c r="H121" s="16">
        <f t="shared" si="3"/>
        <v>1.618825</v>
      </c>
    </row>
    <row r="122" spans="1:8" ht="15.75" thickBot="1">
      <c r="A122" s="1">
        <v>42</v>
      </c>
      <c r="B122" s="2" t="s">
        <v>13</v>
      </c>
      <c r="C122" s="1" t="s">
        <v>10</v>
      </c>
      <c r="D122" s="13" t="s">
        <v>11</v>
      </c>
      <c r="E122" s="1">
        <v>589.88</v>
      </c>
      <c r="F122" s="77">
        <f>E122/30*30</f>
        <v>589.88</v>
      </c>
      <c r="G122" s="13">
        <v>360</v>
      </c>
      <c r="H122" s="16">
        <f t="shared" si="3"/>
        <v>1.6385555555555555</v>
      </c>
    </row>
    <row r="123" spans="1:8" ht="15.75" thickBot="1">
      <c r="A123" s="1">
        <v>43</v>
      </c>
      <c r="B123" s="2" t="s">
        <v>14</v>
      </c>
      <c r="C123" s="1" t="s">
        <v>10</v>
      </c>
      <c r="D123" s="13" t="s">
        <v>11</v>
      </c>
      <c r="E123" s="1">
        <v>65.48</v>
      </c>
      <c r="F123" s="77">
        <f>E123/30*30</f>
        <v>65.48</v>
      </c>
      <c r="G123" s="15">
        <v>1500</v>
      </c>
      <c r="H123" s="16">
        <f t="shared" si="3"/>
        <v>4.3653333333333336E-2</v>
      </c>
    </row>
    <row r="124" spans="1:8" ht="15.75" thickBot="1">
      <c r="A124" s="1">
        <v>44</v>
      </c>
      <c r="B124" s="2" t="s">
        <v>15</v>
      </c>
      <c r="C124" s="1" t="s">
        <v>10</v>
      </c>
      <c r="D124" s="13" t="s">
        <v>11</v>
      </c>
      <c r="E124" s="20">
        <v>1964.47</v>
      </c>
      <c r="F124" s="79">
        <f>E124/30*30</f>
        <v>1964.4699999999998</v>
      </c>
      <c r="G124" s="15">
        <v>1000</v>
      </c>
      <c r="H124" s="16">
        <f t="shared" si="3"/>
        <v>1.9644699999999997</v>
      </c>
    </row>
    <row r="125" spans="1:8" ht="15.75" thickBot="1">
      <c r="A125" s="9">
        <v>45</v>
      </c>
      <c r="B125" s="10" t="s">
        <v>16</v>
      </c>
      <c r="C125" s="9" t="s">
        <v>35</v>
      </c>
      <c r="D125" s="14" t="s">
        <v>11</v>
      </c>
      <c r="E125" s="11">
        <v>247.47</v>
      </c>
      <c r="F125" s="79">
        <f>E125/30*30</f>
        <v>247.47000000000003</v>
      </c>
      <c r="G125" s="14">
        <v>200</v>
      </c>
      <c r="H125" s="17">
        <f t="shared" si="3"/>
        <v>1.2373500000000002</v>
      </c>
    </row>
    <row r="126" spans="1:8" ht="15.75" thickBot="1">
      <c r="A126" s="103" t="s">
        <v>17</v>
      </c>
      <c r="B126" s="104"/>
      <c r="C126" s="104"/>
      <c r="D126" s="104"/>
      <c r="E126" s="104"/>
      <c r="F126" s="104"/>
      <c r="G126" s="104"/>
      <c r="H126" s="105"/>
    </row>
    <row r="127" spans="1:8">
      <c r="A127" s="96" t="s">
        <v>2</v>
      </c>
      <c r="B127" s="96" t="s">
        <v>3</v>
      </c>
      <c r="C127" s="96" t="s">
        <v>4</v>
      </c>
      <c r="D127" s="97" t="s">
        <v>8</v>
      </c>
      <c r="E127" s="96" t="s">
        <v>5</v>
      </c>
      <c r="F127" s="97" t="s">
        <v>36</v>
      </c>
      <c r="G127" s="99" t="s">
        <v>6</v>
      </c>
      <c r="H127" s="101" t="s">
        <v>7</v>
      </c>
    </row>
    <row r="128" spans="1:8">
      <c r="A128" s="97"/>
      <c r="B128" s="97"/>
      <c r="C128" s="97"/>
      <c r="D128" s="97"/>
      <c r="E128" s="97"/>
      <c r="F128" s="97"/>
      <c r="G128" s="100"/>
      <c r="H128" s="102"/>
    </row>
    <row r="129" spans="1:8" ht="31.5" customHeight="1" thickBot="1">
      <c r="A129" s="98"/>
      <c r="B129" s="98"/>
      <c r="C129" s="98"/>
      <c r="D129" s="98"/>
      <c r="E129" s="98"/>
      <c r="F129" s="98"/>
      <c r="G129" s="106"/>
      <c r="H129" s="107"/>
    </row>
    <row r="130" spans="1:8" ht="15.75" thickBot="1">
      <c r="A130" s="3">
        <v>46</v>
      </c>
      <c r="B130" s="5" t="s">
        <v>18</v>
      </c>
      <c r="C130" s="3" t="s">
        <v>19</v>
      </c>
      <c r="D130" s="6" t="s">
        <v>11</v>
      </c>
      <c r="E130" s="6">
        <v>1914.13</v>
      </c>
      <c r="F130" s="81">
        <f>E130/30*30</f>
        <v>1914.13</v>
      </c>
      <c r="G130" s="15">
        <v>6000</v>
      </c>
      <c r="H130" s="21">
        <f>F130/G130</f>
        <v>0.3190216666666667</v>
      </c>
    </row>
    <row r="131" spans="1:8" ht="15.75" thickBot="1">
      <c r="A131" s="3">
        <v>47</v>
      </c>
      <c r="B131" s="5" t="s">
        <v>21</v>
      </c>
      <c r="C131" s="3" t="s">
        <v>19</v>
      </c>
      <c r="D131" s="3" t="s">
        <v>11</v>
      </c>
      <c r="E131" s="6">
        <v>245.91</v>
      </c>
      <c r="F131" s="81">
        <f>E131/30*30</f>
        <v>245.90999999999997</v>
      </c>
      <c r="G131" s="15">
        <v>1800</v>
      </c>
      <c r="H131" s="21">
        <f>F131/G131</f>
        <v>0.13661666666666664</v>
      </c>
    </row>
    <row r="132" spans="1:8" ht="15.75" thickBot="1">
      <c r="A132" s="3">
        <v>48</v>
      </c>
      <c r="B132" s="5" t="s">
        <v>22</v>
      </c>
      <c r="C132" s="3" t="s">
        <v>19</v>
      </c>
      <c r="D132" s="3" t="s">
        <v>11</v>
      </c>
      <c r="E132" s="6">
        <v>2220.61</v>
      </c>
      <c r="F132" s="82">
        <f>E132/30*30</f>
        <v>2220.61</v>
      </c>
      <c r="G132" s="15">
        <v>1800</v>
      </c>
      <c r="H132" s="21">
        <f>F132/G132</f>
        <v>1.2336722222222223</v>
      </c>
    </row>
    <row r="133" spans="1:8" ht="15.75" thickBot="1">
      <c r="A133" s="3">
        <v>49</v>
      </c>
      <c r="B133" s="5" t="s">
        <v>23</v>
      </c>
      <c r="C133" s="3" t="s">
        <v>19</v>
      </c>
      <c r="D133" s="3" t="s">
        <v>57</v>
      </c>
      <c r="E133" s="3">
        <v>277.72000000000003</v>
      </c>
      <c r="F133" s="82">
        <f>E133/30*2</f>
        <v>18.514666666666667</v>
      </c>
      <c r="G133" s="15">
        <v>1800</v>
      </c>
      <c r="H133" s="21">
        <f>F133/G133</f>
        <v>1.0285925925925926E-2</v>
      </c>
    </row>
    <row r="134" spans="1:8" ht="15.75" thickBot="1">
      <c r="A134" s="120" t="s">
        <v>25</v>
      </c>
      <c r="B134" s="121"/>
      <c r="C134" s="121"/>
      <c r="D134" s="121"/>
      <c r="E134" s="121"/>
      <c r="F134" s="121"/>
      <c r="G134" s="121"/>
      <c r="H134" s="122"/>
    </row>
    <row r="135" spans="1:8">
      <c r="A135" s="96" t="s">
        <v>2</v>
      </c>
      <c r="B135" s="96" t="s">
        <v>3</v>
      </c>
      <c r="C135" s="96" t="s">
        <v>4</v>
      </c>
      <c r="D135" s="97" t="s">
        <v>8</v>
      </c>
      <c r="E135" s="96" t="s">
        <v>5</v>
      </c>
      <c r="F135" s="97" t="s">
        <v>36</v>
      </c>
      <c r="G135" s="99" t="s">
        <v>6</v>
      </c>
      <c r="H135" s="101" t="s">
        <v>7</v>
      </c>
    </row>
    <row r="136" spans="1:8">
      <c r="A136" s="97"/>
      <c r="B136" s="97"/>
      <c r="C136" s="97"/>
      <c r="D136" s="97"/>
      <c r="E136" s="97"/>
      <c r="F136" s="97"/>
      <c r="G136" s="100"/>
      <c r="H136" s="102"/>
    </row>
    <row r="137" spans="1:8" ht="31.5" customHeight="1" thickBot="1">
      <c r="A137" s="98"/>
      <c r="B137" s="98"/>
      <c r="C137" s="98"/>
      <c r="D137" s="98"/>
      <c r="E137" s="98"/>
      <c r="F137" s="98"/>
      <c r="G137" s="106"/>
      <c r="H137" s="107"/>
    </row>
    <row r="138" spans="1:8" ht="15.75" thickBot="1">
      <c r="A138" s="7">
        <v>50</v>
      </c>
      <c r="B138" s="8" t="s">
        <v>27</v>
      </c>
      <c r="C138" s="3" t="s">
        <v>19</v>
      </c>
      <c r="D138" s="3" t="s">
        <v>57</v>
      </c>
      <c r="E138" s="3">
        <v>300.02999999999997</v>
      </c>
      <c r="F138" s="82">
        <f>E138/30*2</f>
        <v>20.001999999999999</v>
      </c>
      <c r="G138" s="13">
        <v>300</v>
      </c>
      <c r="H138" s="21">
        <f>F138/G138</f>
        <v>6.6673333333333334E-2</v>
      </c>
    </row>
    <row r="139" spans="1:8" ht="15.75" thickBot="1">
      <c r="A139" s="7">
        <v>51</v>
      </c>
      <c r="B139" s="8" t="s">
        <v>28</v>
      </c>
      <c r="C139" s="3" t="s">
        <v>19</v>
      </c>
      <c r="D139" s="3" t="s">
        <v>57</v>
      </c>
      <c r="E139" s="3">
        <v>300.02999999999997</v>
      </c>
      <c r="F139" s="82">
        <f>E139/30*2</f>
        <v>20.001999999999999</v>
      </c>
      <c r="G139" s="13">
        <v>300</v>
      </c>
      <c r="H139" s="22">
        <f>F139/G139</f>
        <v>6.6673333333333334E-2</v>
      </c>
    </row>
    <row r="140" spans="1:8" ht="15.75" customHeight="1" thickBot="1">
      <c r="A140" s="171" t="s">
        <v>29</v>
      </c>
      <c r="B140" s="159"/>
      <c r="C140" s="159"/>
      <c r="D140" s="159"/>
      <c r="E140" s="159"/>
      <c r="F140" s="159"/>
      <c r="G140" s="159"/>
      <c r="H140" s="159"/>
    </row>
    <row r="141" spans="1:8" ht="15.75" thickBot="1">
      <c r="A141" s="115" t="s">
        <v>30</v>
      </c>
      <c r="B141" s="116"/>
      <c r="C141" s="116"/>
      <c r="D141" s="116"/>
      <c r="E141" s="117"/>
      <c r="F141" s="18">
        <f>H125</f>
        <v>1.2373500000000002</v>
      </c>
      <c r="G141" s="135" t="s">
        <v>58</v>
      </c>
      <c r="H141" s="136"/>
    </row>
    <row r="142" spans="1:8" ht="15.75" thickBot="1">
      <c r="A142" s="115" t="s">
        <v>31</v>
      </c>
      <c r="B142" s="116"/>
      <c r="C142" s="116"/>
      <c r="D142" s="116"/>
      <c r="E142" s="117"/>
      <c r="F142" s="19">
        <f>SUM(H120+H121+H122+H123+H124+H130+H131+H132+H133+H138+H139)</f>
        <v>7.237797037037037</v>
      </c>
      <c r="G142" s="137" t="s">
        <v>59</v>
      </c>
      <c r="H142" s="138"/>
    </row>
    <row r="143" spans="1:8" ht="15.75" thickBot="1">
      <c r="A143" s="115" t="s">
        <v>32</v>
      </c>
      <c r="B143" s="116"/>
      <c r="C143" s="116"/>
      <c r="D143" s="116"/>
      <c r="E143" s="117"/>
      <c r="F143" s="19">
        <f>SUM(F141:F142)</f>
        <v>8.4751470370370363</v>
      </c>
      <c r="G143" s="127" t="s">
        <v>41</v>
      </c>
      <c r="H143" s="128"/>
    </row>
    <row r="145" spans="1:8">
      <c r="A145" s="113" t="s">
        <v>106</v>
      </c>
      <c r="B145" s="113"/>
      <c r="C145" s="113"/>
      <c r="D145" s="113"/>
      <c r="E145" s="113"/>
      <c r="F145" s="113"/>
      <c r="G145" s="113"/>
      <c r="H145" s="113"/>
    </row>
    <row r="146" spans="1:8" ht="15.75" thickBot="1">
      <c r="A146" s="114"/>
      <c r="B146" s="114"/>
      <c r="C146" s="114"/>
      <c r="D146" s="114"/>
      <c r="E146" s="114"/>
      <c r="F146" s="114"/>
      <c r="G146" s="114"/>
      <c r="H146" s="114"/>
    </row>
    <row r="147" spans="1:8" ht="15.75" thickBot="1">
      <c r="A147" s="129" t="s">
        <v>0</v>
      </c>
      <c r="B147" s="130"/>
      <c r="C147" s="130"/>
      <c r="D147" s="130"/>
      <c r="E147" s="130"/>
      <c r="F147" s="130"/>
      <c r="G147" s="130"/>
      <c r="H147" s="131"/>
    </row>
    <row r="148" spans="1:8" ht="15.75" thickBot="1">
      <c r="A148" s="129" t="s">
        <v>51</v>
      </c>
      <c r="B148" s="130"/>
      <c r="C148" s="130"/>
      <c r="D148" s="130"/>
      <c r="E148" s="130"/>
      <c r="F148" s="130"/>
      <c r="G148" s="130"/>
      <c r="H148" s="131"/>
    </row>
    <row r="149" spans="1:8" ht="15.75" thickBot="1">
      <c r="A149" s="132" t="s">
        <v>52</v>
      </c>
      <c r="B149" s="133"/>
      <c r="C149" s="133"/>
      <c r="D149" s="133"/>
      <c r="E149" s="133"/>
      <c r="F149" s="133"/>
      <c r="G149" s="133"/>
      <c r="H149" s="134"/>
    </row>
    <row r="150" spans="1:8" ht="15.75" thickBot="1">
      <c r="A150" s="168" t="s">
        <v>1</v>
      </c>
      <c r="B150" s="169"/>
      <c r="C150" s="169"/>
      <c r="D150" s="169"/>
      <c r="E150" s="169"/>
      <c r="F150" s="169"/>
      <c r="G150" s="169"/>
      <c r="H150" s="170"/>
    </row>
    <row r="151" spans="1:8">
      <c r="A151" s="97" t="s">
        <v>2</v>
      </c>
      <c r="B151" s="97" t="s">
        <v>3</v>
      </c>
      <c r="C151" s="97" t="s">
        <v>38</v>
      </c>
      <c r="D151" s="97" t="s">
        <v>8</v>
      </c>
      <c r="E151" s="97" t="s">
        <v>5</v>
      </c>
      <c r="F151" s="97" t="s">
        <v>36</v>
      </c>
      <c r="G151" s="100" t="s">
        <v>6</v>
      </c>
      <c r="H151" s="101" t="s">
        <v>7</v>
      </c>
    </row>
    <row r="152" spans="1:8">
      <c r="A152" s="97"/>
      <c r="B152" s="97"/>
      <c r="C152" s="97"/>
      <c r="D152" s="97"/>
      <c r="E152" s="97"/>
      <c r="F152" s="97"/>
      <c r="G152" s="100"/>
      <c r="H152" s="102"/>
    </row>
    <row r="153" spans="1:8" ht="30" customHeight="1" thickBot="1">
      <c r="A153" s="98"/>
      <c r="B153" s="98"/>
      <c r="C153" s="98"/>
      <c r="D153" s="98"/>
      <c r="E153" s="98"/>
      <c r="F153" s="98"/>
      <c r="G153" s="106"/>
      <c r="H153" s="107"/>
    </row>
    <row r="154" spans="1:8" ht="15.75" thickBot="1">
      <c r="A154" s="1">
        <v>52</v>
      </c>
      <c r="B154" s="2" t="s">
        <v>9</v>
      </c>
      <c r="C154" s="1" t="s">
        <v>10</v>
      </c>
      <c r="D154" s="13" t="s">
        <v>60</v>
      </c>
      <c r="E154" s="1">
        <v>570</v>
      </c>
      <c r="F154" s="77">
        <f>E154/30*1</f>
        <v>19</v>
      </c>
      <c r="G154" s="15">
        <v>800</v>
      </c>
      <c r="H154" s="16">
        <f t="shared" ref="H154:H160" si="4">F154/G154</f>
        <v>2.375E-2</v>
      </c>
    </row>
    <row r="155" spans="1:8" ht="15.75" thickBot="1">
      <c r="A155" s="1">
        <v>53</v>
      </c>
      <c r="B155" s="2" t="s">
        <v>61</v>
      </c>
      <c r="C155" s="1" t="s">
        <v>10</v>
      </c>
      <c r="D155" s="13" t="s">
        <v>78</v>
      </c>
      <c r="E155" s="20">
        <v>1246.3900000000001</v>
      </c>
      <c r="F155" s="77">
        <f>E155/30*90</f>
        <v>3739.17</v>
      </c>
      <c r="G155" s="15">
        <v>800</v>
      </c>
      <c r="H155" s="16">
        <f t="shared" si="4"/>
        <v>4.6739625</v>
      </c>
    </row>
    <row r="156" spans="1:8" ht="15.75" thickBot="1">
      <c r="A156" s="1">
        <v>54</v>
      </c>
      <c r="B156" s="2" t="s">
        <v>62</v>
      </c>
      <c r="C156" s="1" t="s">
        <v>63</v>
      </c>
      <c r="D156" s="13" t="s">
        <v>33</v>
      </c>
      <c r="E156" s="20">
        <v>2218</v>
      </c>
      <c r="F156" s="77">
        <f>E156/30*15</f>
        <v>1109</v>
      </c>
      <c r="G156" s="15">
        <v>1000</v>
      </c>
      <c r="H156" s="16">
        <f t="shared" si="4"/>
        <v>1.109</v>
      </c>
    </row>
    <row r="157" spans="1:8" ht="15.75" thickBot="1">
      <c r="A157" s="1">
        <v>55</v>
      </c>
      <c r="B157" s="2" t="s">
        <v>13</v>
      </c>
      <c r="C157" s="1" t="s">
        <v>10</v>
      </c>
      <c r="D157" s="13" t="s">
        <v>33</v>
      </c>
      <c r="E157" s="20">
        <v>1186.7</v>
      </c>
      <c r="F157" s="77">
        <f>E157/30*15</f>
        <v>593.35</v>
      </c>
      <c r="G157" s="13">
        <v>360</v>
      </c>
      <c r="H157" s="16">
        <f t="shared" si="4"/>
        <v>1.6481944444444445</v>
      </c>
    </row>
    <row r="158" spans="1:8" ht="15.75" thickBot="1">
      <c r="A158" s="1">
        <v>56</v>
      </c>
      <c r="B158" s="2" t="s">
        <v>14</v>
      </c>
      <c r="C158" s="1" t="s">
        <v>10</v>
      </c>
      <c r="D158" s="13" t="s">
        <v>33</v>
      </c>
      <c r="E158" s="1">
        <v>142.88</v>
      </c>
      <c r="F158" s="77">
        <f>E158/30*15</f>
        <v>71.44</v>
      </c>
      <c r="G158" s="15">
        <v>1500</v>
      </c>
      <c r="H158" s="16">
        <f t="shared" si="4"/>
        <v>4.7626666666666664E-2</v>
      </c>
    </row>
    <row r="159" spans="1:8" ht="15.75" thickBot="1">
      <c r="A159" s="1">
        <v>57</v>
      </c>
      <c r="B159" s="2" t="s">
        <v>15</v>
      </c>
      <c r="C159" s="1" t="s">
        <v>10</v>
      </c>
      <c r="D159" s="13" t="s">
        <v>33</v>
      </c>
      <c r="E159" s="4">
        <v>558</v>
      </c>
      <c r="F159" s="79">
        <f>E159/30*15</f>
        <v>279</v>
      </c>
      <c r="G159" s="15">
        <v>1000</v>
      </c>
      <c r="H159" s="16">
        <f t="shared" si="4"/>
        <v>0.27900000000000003</v>
      </c>
    </row>
    <row r="160" spans="1:8" ht="15.75" thickBot="1">
      <c r="A160" s="9">
        <v>58</v>
      </c>
      <c r="B160" s="10" t="s">
        <v>16</v>
      </c>
      <c r="C160" s="9" t="s">
        <v>35</v>
      </c>
      <c r="D160" s="14" t="s">
        <v>34</v>
      </c>
      <c r="E160" s="11">
        <v>293.85000000000002</v>
      </c>
      <c r="F160" s="84">
        <f>E160/30*60</f>
        <v>587.70000000000005</v>
      </c>
      <c r="G160" s="14">
        <v>300</v>
      </c>
      <c r="H160" s="17">
        <f t="shared" si="4"/>
        <v>1.9590000000000001</v>
      </c>
    </row>
    <row r="161" spans="1:8" ht="15.75" thickBot="1">
      <c r="A161" s="166" t="s">
        <v>17</v>
      </c>
      <c r="B161" s="147"/>
      <c r="C161" s="147"/>
      <c r="D161" s="147"/>
      <c r="E161" s="147"/>
      <c r="F161" s="147"/>
      <c r="G161" s="147"/>
      <c r="H161" s="147"/>
    </row>
    <row r="162" spans="1:8">
      <c r="A162" s="96" t="s">
        <v>2</v>
      </c>
      <c r="B162" s="96" t="s">
        <v>3</v>
      </c>
      <c r="C162" s="99" t="s">
        <v>4</v>
      </c>
      <c r="D162" s="101" t="s">
        <v>8</v>
      </c>
      <c r="E162" s="162" t="s">
        <v>5</v>
      </c>
      <c r="F162" s="101" t="s">
        <v>36</v>
      </c>
      <c r="G162" s="162" t="s">
        <v>6</v>
      </c>
      <c r="H162" s="101" t="s">
        <v>7</v>
      </c>
    </row>
    <row r="163" spans="1:8">
      <c r="A163" s="97"/>
      <c r="B163" s="97"/>
      <c r="C163" s="100"/>
      <c r="D163" s="102"/>
      <c r="E163" s="163"/>
      <c r="F163" s="102"/>
      <c r="G163" s="163"/>
      <c r="H163" s="102"/>
    </row>
    <row r="164" spans="1:8" ht="33.75" customHeight="1" thickBot="1">
      <c r="A164" s="98"/>
      <c r="B164" s="97"/>
      <c r="C164" s="106"/>
      <c r="D164" s="124"/>
      <c r="E164" s="167"/>
      <c r="F164" s="124"/>
      <c r="G164" s="167"/>
      <c r="H164" s="107"/>
    </row>
    <row r="165" spans="1:8" ht="15.75" thickBot="1">
      <c r="A165" s="3">
        <v>59</v>
      </c>
      <c r="B165" s="25" t="s">
        <v>64</v>
      </c>
      <c r="C165" s="24" t="s">
        <v>19</v>
      </c>
      <c r="D165" s="6" t="s">
        <v>60</v>
      </c>
      <c r="E165" s="6">
        <v>59.58</v>
      </c>
      <c r="F165" s="81">
        <f>E165/30*1</f>
        <v>1.986</v>
      </c>
      <c r="G165" s="15">
        <v>1800</v>
      </c>
      <c r="H165" s="26">
        <f t="shared" ref="H165:H169" si="5">F165/G165</f>
        <v>1.1033333333333333E-3</v>
      </c>
    </row>
    <row r="166" spans="1:8" ht="15.75" thickBot="1">
      <c r="A166" s="3">
        <v>60</v>
      </c>
      <c r="B166" s="5" t="s">
        <v>18</v>
      </c>
      <c r="C166" s="3" t="s">
        <v>19</v>
      </c>
      <c r="D166" s="6" t="s">
        <v>60</v>
      </c>
      <c r="E166" s="6">
        <v>11200.88</v>
      </c>
      <c r="F166" s="81">
        <f>E166/30*1</f>
        <v>373.36266666666666</v>
      </c>
      <c r="G166" s="15">
        <v>6000</v>
      </c>
      <c r="H166" s="26">
        <f t="shared" si="5"/>
        <v>6.2227111111111108E-2</v>
      </c>
    </row>
    <row r="167" spans="1:8" ht="15.75" thickBot="1">
      <c r="A167" s="3">
        <v>61</v>
      </c>
      <c r="B167" s="5" t="s">
        <v>21</v>
      </c>
      <c r="C167" s="3" t="s">
        <v>19</v>
      </c>
      <c r="D167" s="3" t="s">
        <v>60</v>
      </c>
      <c r="E167" s="6">
        <v>1230.95</v>
      </c>
      <c r="F167" s="81">
        <f>E167/30*1</f>
        <v>41.031666666666666</v>
      </c>
      <c r="G167" s="15">
        <v>1800</v>
      </c>
      <c r="H167" s="26">
        <f t="shared" si="5"/>
        <v>2.2795370370370369E-2</v>
      </c>
    </row>
    <row r="168" spans="1:8" ht="15.75" thickBot="1">
      <c r="A168" s="3">
        <v>62</v>
      </c>
      <c r="B168" s="5" t="s">
        <v>22</v>
      </c>
      <c r="C168" s="3" t="s">
        <v>19</v>
      </c>
      <c r="D168" s="3" t="s">
        <v>60</v>
      </c>
      <c r="E168" s="6">
        <v>1761.38</v>
      </c>
      <c r="F168" s="82">
        <f>E168/30*1</f>
        <v>58.712666666666671</v>
      </c>
      <c r="G168" s="15">
        <v>1800</v>
      </c>
      <c r="H168" s="26">
        <f t="shared" si="5"/>
        <v>3.2618148148148153E-2</v>
      </c>
    </row>
    <row r="169" spans="1:8" ht="15.75" thickBot="1">
      <c r="A169" s="3">
        <v>63</v>
      </c>
      <c r="B169" s="5" t="s">
        <v>23</v>
      </c>
      <c r="C169" s="3" t="s">
        <v>19</v>
      </c>
      <c r="D169" s="3" t="s">
        <v>65</v>
      </c>
      <c r="E169" s="6">
        <v>5986.14</v>
      </c>
      <c r="F169" s="83">
        <f>E169/30*0.5</f>
        <v>99.769000000000005</v>
      </c>
      <c r="G169" s="15">
        <v>2700</v>
      </c>
      <c r="H169" s="26">
        <f t="shared" si="5"/>
        <v>3.6951481481481481E-2</v>
      </c>
    </row>
    <row r="170" spans="1:8" ht="15.75" thickBot="1">
      <c r="A170" s="160" t="s">
        <v>25</v>
      </c>
      <c r="B170" s="161"/>
      <c r="C170" s="161"/>
      <c r="D170" s="161"/>
      <c r="E170" s="161"/>
      <c r="F170" s="161"/>
      <c r="G170" s="161"/>
      <c r="H170" s="161"/>
    </row>
    <row r="171" spans="1:8">
      <c r="A171" s="96" t="s">
        <v>2</v>
      </c>
      <c r="B171" s="96" t="s">
        <v>3</v>
      </c>
      <c r="C171" s="99" t="s">
        <v>4</v>
      </c>
      <c r="D171" s="101" t="s">
        <v>8</v>
      </c>
      <c r="E171" s="162" t="s">
        <v>5</v>
      </c>
      <c r="F171" s="101" t="s">
        <v>36</v>
      </c>
      <c r="G171" s="164" t="s">
        <v>6</v>
      </c>
      <c r="H171" s="101" t="s">
        <v>7</v>
      </c>
    </row>
    <row r="172" spans="1:8">
      <c r="A172" s="97"/>
      <c r="B172" s="97"/>
      <c r="C172" s="100"/>
      <c r="D172" s="102"/>
      <c r="E172" s="163"/>
      <c r="F172" s="102"/>
      <c r="G172" s="165"/>
      <c r="H172" s="102"/>
    </row>
    <row r="173" spans="1:8" ht="34.5" customHeight="1" thickBot="1">
      <c r="A173" s="97"/>
      <c r="B173" s="97"/>
      <c r="C173" s="100"/>
      <c r="D173" s="102"/>
      <c r="E173" s="163"/>
      <c r="F173" s="102"/>
      <c r="G173" s="165"/>
      <c r="H173" s="102"/>
    </row>
    <row r="174" spans="1:8" ht="15.75" thickBot="1">
      <c r="A174" s="51">
        <v>64</v>
      </c>
      <c r="B174" s="52" t="s">
        <v>27</v>
      </c>
      <c r="C174" s="53" t="s">
        <v>19</v>
      </c>
      <c r="D174" s="53" t="s">
        <v>57</v>
      </c>
      <c r="E174" s="54">
        <v>1097</v>
      </c>
      <c r="F174" s="86">
        <f>E174/30*2</f>
        <v>73.13333333333334</v>
      </c>
      <c r="G174" s="55">
        <v>300</v>
      </c>
      <c r="H174" s="29">
        <f>F174/G174</f>
        <v>0.24377777777777779</v>
      </c>
    </row>
    <row r="175" spans="1:8" ht="15.75" thickBot="1">
      <c r="A175" s="56">
        <v>65</v>
      </c>
      <c r="B175" s="28" t="s">
        <v>28</v>
      </c>
      <c r="C175" s="3" t="s">
        <v>19</v>
      </c>
      <c r="D175" s="3" t="s">
        <v>57</v>
      </c>
      <c r="E175" s="27">
        <v>1097</v>
      </c>
      <c r="F175" s="82">
        <f>E175/30*2</f>
        <v>73.13333333333334</v>
      </c>
      <c r="G175" s="23">
        <v>300</v>
      </c>
      <c r="H175" s="29">
        <f>F175/G175</f>
        <v>0.24377777777777779</v>
      </c>
    </row>
    <row r="176" spans="1:8" ht="15.75" thickBot="1">
      <c r="A176" s="57">
        <v>66</v>
      </c>
      <c r="B176" s="25" t="s">
        <v>66</v>
      </c>
      <c r="C176" s="58" t="s">
        <v>19</v>
      </c>
      <c r="D176" s="59" t="s">
        <v>57</v>
      </c>
      <c r="E176" s="60">
        <v>39.94</v>
      </c>
      <c r="F176" s="87">
        <f>E176/30*2</f>
        <v>2.6626666666666665</v>
      </c>
      <c r="G176" s="61">
        <v>160</v>
      </c>
      <c r="H176" s="62">
        <f>F176/G176</f>
        <v>1.6641666666666666E-2</v>
      </c>
    </row>
    <row r="177" spans="1:8" ht="15.75" customHeight="1" thickBot="1">
      <c r="A177" s="159" t="s">
        <v>29</v>
      </c>
      <c r="B177" s="159"/>
      <c r="C177" s="159"/>
      <c r="D177" s="159"/>
      <c r="E177" s="159"/>
      <c r="F177" s="159"/>
      <c r="G177" s="159"/>
      <c r="H177" s="159"/>
    </row>
    <row r="178" spans="1:8" ht="15.75" thickBot="1">
      <c r="A178" s="148" t="s">
        <v>30</v>
      </c>
      <c r="B178" s="149"/>
      <c r="C178" s="149"/>
      <c r="D178" s="149"/>
      <c r="E178" s="150"/>
      <c r="F178" s="63">
        <f>H160</f>
        <v>1.9590000000000001</v>
      </c>
      <c r="G178" s="135" t="s">
        <v>39</v>
      </c>
      <c r="H178" s="136"/>
    </row>
    <row r="179" spans="1:8" ht="15.75" thickBot="1">
      <c r="A179" s="151" t="s">
        <v>31</v>
      </c>
      <c r="B179" s="116"/>
      <c r="C179" s="116"/>
      <c r="D179" s="116"/>
      <c r="E179" s="117"/>
      <c r="F179" s="19">
        <f>SUM(H154+H155+H156+H157+H158+H159+H165+H166+H167+H168+H169+H174+H175+H176)</f>
        <v>8.4414262777777775</v>
      </c>
      <c r="G179" s="137" t="s">
        <v>41</v>
      </c>
      <c r="H179" s="138"/>
    </row>
    <row r="180" spans="1:8" ht="15.75" thickBot="1">
      <c r="A180" s="156" t="s">
        <v>32</v>
      </c>
      <c r="B180" s="157"/>
      <c r="C180" s="157"/>
      <c r="D180" s="157"/>
      <c r="E180" s="158"/>
      <c r="F180" s="64">
        <f>SUM(F178:F179)</f>
        <v>10.400426277777777</v>
      </c>
      <c r="G180" s="127" t="s">
        <v>67</v>
      </c>
      <c r="H180" s="128"/>
    </row>
    <row r="182" spans="1:8">
      <c r="A182" s="113" t="s">
        <v>107</v>
      </c>
      <c r="B182" s="113"/>
      <c r="C182" s="113"/>
      <c r="D182" s="113"/>
      <c r="E182" s="113"/>
      <c r="F182" s="113"/>
      <c r="G182" s="113"/>
      <c r="H182" s="113"/>
    </row>
    <row r="183" spans="1:8" ht="15.75" thickBot="1">
      <c r="A183" s="114"/>
      <c r="B183" s="114"/>
      <c r="C183" s="114"/>
      <c r="D183" s="114"/>
      <c r="E183" s="114"/>
      <c r="F183" s="114"/>
      <c r="G183" s="114"/>
      <c r="H183" s="114"/>
    </row>
    <row r="184" spans="1:8" ht="15.75" thickBot="1">
      <c r="A184" s="129" t="s">
        <v>0</v>
      </c>
      <c r="B184" s="130"/>
      <c r="C184" s="130"/>
      <c r="D184" s="130"/>
      <c r="E184" s="130"/>
      <c r="F184" s="130"/>
      <c r="G184" s="130"/>
      <c r="H184" s="131"/>
    </row>
    <row r="185" spans="1:8" ht="15.75" thickBot="1">
      <c r="A185" s="129" t="s">
        <v>42</v>
      </c>
      <c r="B185" s="130"/>
      <c r="C185" s="130"/>
      <c r="D185" s="130"/>
      <c r="E185" s="130"/>
      <c r="F185" s="130"/>
      <c r="G185" s="130"/>
      <c r="H185" s="131"/>
    </row>
    <row r="186" spans="1:8" ht="15.75" thickBot="1">
      <c r="A186" s="132" t="s">
        <v>37</v>
      </c>
      <c r="B186" s="133"/>
      <c r="C186" s="133"/>
      <c r="D186" s="133"/>
      <c r="E186" s="133"/>
      <c r="F186" s="133"/>
      <c r="G186" s="133"/>
      <c r="H186" s="134"/>
    </row>
    <row r="187" spans="1:8" ht="15.75" thickBot="1">
      <c r="A187" s="108" t="s">
        <v>1</v>
      </c>
      <c r="B187" s="109"/>
      <c r="C187" s="109"/>
      <c r="D187" s="109"/>
      <c r="E187" s="109"/>
      <c r="F187" s="109"/>
      <c r="G187" s="109"/>
      <c r="H187" s="110"/>
    </row>
    <row r="188" spans="1:8">
      <c r="A188" s="97" t="s">
        <v>2</v>
      </c>
      <c r="B188" s="97" t="s">
        <v>3</v>
      </c>
      <c r="C188" s="97" t="s">
        <v>38</v>
      </c>
      <c r="D188" s="97" t="s">
        <v>8</v>
      </c>
      <c r="E188" s="97" t="s">
        <v>5</v>
      </c>
      <c r="F188" s="97" t="s">
        <v>36</v>
      </c>
      <c r="G188" s="100" t="s">
        <v>6</v>
      </c>
      <c r="H188" s="101" t="s">
        <v>7</v>
      </c>
    </row>
    <row r="189" spans="1:8">
      <c r="A189" s="97"/>
      <c r="B189" s="97"/>
      <c r="C189" s="97"/>
      <c r="D189" s="97"/>
      <c r="E189" s="97"/>
      <c r="F189" s="97"/>
      <c r="G189" s="100"/>
      <c r="H189" s="102"/>
    </row>
    <row r="190" spans="1:8" ht="33" customHeight="1" thickBot="1">
      <c r="A190" s="98"/>
      <c r="B190" s="98"/>
      <c r="C190" s="98"/>
      <c r="D190" s="98"/>
      <c r="E190" s="98"/>
      <c r="F190" s="98"/>
      <c r="G190" s="106"/>
      <c r="H190" s="107"/>
    </row>
    <row r="191" spans="1:8" ht="15.75" thickBot="1">
      <c r="A191" s="1">
        <v>66</v>
      </c>
      <c r="B191" s="2" t="s">
        <v>9</v>
      </c>
      <c r="C191" s="1" t="s">
        <v>10</v>
      </c>
      <c r="D191" s="13" t="s">
        <v>11</v>
      </c>
      <c r="E191" s="1">
        <v>266</v>
      </c>
      <c r="F191" s="77">
        <f>E191/30*30</f>
        <v>266</v>
      </c>
      <c r="G191" s="15">
        <v>800</v>
      </c>
      <c r="H191" s="16">
        <f t="shared" ref="H191:H196" si="6">F191/G191</f>
        <v>0.33250000000000002</v>
      </c>
    </row>
    <row r="192" spans="1:8" ht="15.75" thickBot="1">
      <c r="A192" s="1">
        <v>67</v>
      </c>
      <c r="B192" s="2" t="s">
        <v>12</v>
      </c>
      <c r="C192" s="1" t="s">
        <v>10</v>
      </c>
      <c r="D192" s="13" t="s">
        <v>11</v>
      </c>
      <c r="E192" s="4">
        <v>2540</v>
      </c>
      <c r="F192" s="77">
        <f>E192/30*30</f>
        <v>2540</v>
      </c>
      <c r="G192" s="15">
        <v>1000</v>
      </c>
      <c r="H192" s="16">
        <f t="shared" si="6"/>
        <v>2.54</v>
      </c>
    </row>
    <row r="193" spans="1:8" ht="15.75" thickBot="1">
      <c r="A193" s="1">
        <v>68</v>
      </c>
      <c r="B193" s="2" t="s">
        <v>13</v>
      </c>
      <c r="C193" s="1" t="s">
        <v>10</v>
      </c>
      <c r="D193" s="13" t="s">
        <v>11</v>
      </c>
      <c r="E193" s="1">
        <v>574</v>
      </c>
      <c r="F193" s="77">
        <f>E193/30*30</f>
        <v>574</v>
      </c>
      <c r="G193" s="13">
        <v>360</v>
      </c>
      <c r="H193" s="16">
        <f t="shared" si="6"/>
        <v>1.5944444444444446</v>
      </c>
    </row>
    <row r="194" spans="1:8" ht="15.75" thickBot="1">
      <c r="A194" s="1">
        <v>69</v>
      </c>
      <c r="B194" s="2" t="s">
        <v>14</v>
      </c>
      <c r="C194" s="1" t="s">
        <v>10</v>
      </c>
      <c r="D194" s="13" t="s">
        <v>33</v>
      </c>
      <c r="E194" s="1">
        <v>349</v>
      </c>
      <c r="F194" s="77">
        <f>E194/30*15</f>
        <v>174.5</v>
      </c>
      <c r="G194" s="15">
        <v>1500</v>
      </c>
      <c r="H194" s="16">
        <f t="shared" si="6"/>
        <v>0.11633333333333333</v>
      </c>
    </row>
    <row r="195" spans="1:8" ht="15.75" thickBot="1">
      <c r="A195" s="1">
        <v>70</v>
      </c>
      <c r="B195" s="2" t="s">
        <v>15</v>
      </c>
      <c r="C195" s="1" t="s">
        <v>10</v>
      </c>
      <c r="D195" s="13" t="s">
        <v>33</v>
      </c>
      <c r="E195" s="4">
        <v>1225</v>
      </c>
      <c r="F195" s="79">
        <f>E195/30*15</f>
        <v>612.5</v>
      </c>
      <c r="G195" s="15">
        <v>1500</v>
      </c>
      <c r="H195" s="16">
        <f t="shared" si="6"/>
        <v>0.40833333333333333</v>
      </c>
    </row>
    <row r="196" spans="1:8" ht="15.75" thickBot="1">
      <c r="A196" s="9">
        <v>71</v>
      </c>
      <c r="B196" s="10" t="s">
        <v>16</v>
      </c>
      <c r="C196" s="9" t="s">
        <v>35</v>
      </c>
      <c r="D196" s="14" t="s">
        <v>34</v>
      </c>
      <c r="E196" s="11">
        <v>232</v>
      </c>
      <c r="F196" s="84">
        <f>E196/30*60</f>
        <v>464</v>
      </c>
      <c r="G196" s="14">
        <v>250</v>
      </c>
      <c r="H196" s="17">
        <f t="shared" si="6"/>
        <v>1.8560000000000001</v>
      </c>
    </row>
    <row r="197" spans="1:8" ht="15.75" thickBot="1">
      <c r="A197" s="103" t="s">
        <v>17</v>
      </c>
      <c r="B197" s="104"/>
      <c r="C197" s="104"/>
      <c r="D197" s="104"/>
      <c r="E197" s="104"/>
      <c r="F197" s="104"/>
      <c r="G197" s="104"/>
      <c r="H197" s="105"/>
    </row>
    <row r="198" spans="1:8">
      <c r="A198" s="96" t="s">
        <v>2</v>
      </c>
      <c r="B198" s="96" t="s">
        <v>3</v>
      </c>
      <c r="C198" s="96" t="s">
        <v>4</v>
      </c>
      <c r="D198" s="97" t="s">
        <v>8</v>
      </c>
      <c r="E198" s="96" t="s">
        <v>5</v>
      </c>
      <c r="F198" s="97" t="s">
        <v>36</v>
      </c>
      <c r="G198" s="99" t="s">
        <v>6</v>
      </c>
      <c r="H198" s="101" t="s">
        <v>7</v>
      </c>
    </row>
    <row r="199" spans="1:8">
      <c r="A199" s="97"/>
      <c r="B199" s="97"/>
      <c r="C199" s="97"/>
      <c r="D199" s="97"/>
      <c r="E199" s="97"/>
      <c r="F199" s="97"/>
      <c r="G199" s="100"/>
      <c r="H199" s="102"/>
    </row>
    <row r="200" spans="1:8" ht="31.5" customHeight="1" thickBot="1">
      <c r="A200" s="98"/>
      <c r="B200" s="98"/>
      <c r="C200" s="98"/>
      <c r="D200" s="98"/>
      <c r="E200" s="98"/>
      <c r="F200" s="98"/>
      <c r="G200" s="106"/>
      <c r="H200" s="107"/>
    </row>
    <row r="201" spans="1:8" ht="15.75" thickBot="1">
      <c r="A201" s="3">
        <v>72</v>
      </c>
      <c r="B201" s="5" t="s">
        <v>18</v>
      </c>
      <c r="C201" s="3" t="s">
        <v>19</v>
      </c>
      <c r="D201" s="6" t="s">
        <v>20</v>
      </c>
      <c r="E201" s="6">
        <v>5145.9399999999996</v>
      </c>
      <c r="F201" s="81">
        <f>E201/30*5</f>
        <v>857.65666666666664</v>
      </c>
      <c r="G201" s="15">
        <v>6000</v>
      </c>
      <c r="H201" s="21">
        <f>F201/G201</f>
        <v>0.14294277777777778</v>
      </c>
    </row>
    <row r="202" spans="1:8" ht="15.75" thickBot="1">
      <c r="A202" s="3">
        <v>73</v>
      </c>
      <c r="B202" s="5" t="s">
        <v>21</v>
      </c>
      <c r="C202" s="3" t="s">
        <v>19</v>
      </c>
      <c r="D202" s="3" t="s">
        <v>33</v>
      </c>
      <c r="E202" s="6">
        <v>1331.73</v>
      </c>
      <c r="F202" s="81">
        <f>E202/30*15</f>
        <v>665.86500000000001</v>
      </c>
      <c r="G202" s="15">
        <v>1800</v>
      </c>
      <c r="H202" s="21">
        <f>F202/G202</f>
        <v>0.369925</v>
      </c>
    </row>
    <row r="203" spans="1:8" ht="15.75" thickBot="1">
      <c r="A203" s="3">
        <v>74</v>
      </c>
      <c r="B203" s="5" t="s">
        <v>22</v>
      </c>
      <c r="C203" s="3" t="s">
        <v>19</v>
      </c>
      <c r="D203" s="3" t="s">
        <v>33</v>
      </c>
      <c r="E203" s="3">
        <v>440.71</v>
      </c>
      <c r="F203" s="82">
        <f>E203/30*15</f>
        <v>220.35499999999999</v>
      </c>
      <c r="G203" s="15">
        <v>1800</v>
      </c>
      <c r="H203" s="21">
        <f>F203/G203</f>
        <v>0.12241944444444444</v>
      </c>
    </row>
    <row r="204" spans="1:8" ht="15.75" thickBot="1">
      <c r="A204" s="3">
        <v>75</v>
      </c>
      <c r="B204" s="5" t="s">
        <v>23</v>
      </c>
      <c r="C204" s="3" t="s">
        <v>19</v>
      </c>
      <c r="D204" s="3" t="s">
        <v>20</v>
      </c>
      <c r="E204" s="3">
        <v>505.02</v>
      </c>
      <c r="F204" s="83">
        <f>E204/30*5</f>
        <v>84.17</v>
      </c>
      <c r="G204" s="15">
        <v>1800</v>
      </c>
      <c r="H204" s="21">
        <f>F204/G204</f>
        <v>4.6761111111111114E-2</v>
      </c>
    </row>
    <row r="205" spans="1:8" ht="27" thickBot="1">
      <c r="A205" s="3">
        <v>76</v>
      </c>
      <c r="B205" s="5" t="s">
        <v>24</v>
      </c>
      <c r="C205" s="3" t="s">
        <v>19</v>
      </c>
      <c r="D205" s="3" t="s">
        <v>11</v>
      </c>
      <c r="E205" s="6">
        <v>1351.81</v>
      </c>
      <c r="F205" s="81">
        <f>E205/30*30</f>
        <v>1351.81</v>
      </c>
      <c r="G205" s="15">
        <v>100000</v>
      </c>
      <c r="H205" s="22">
        <f>F205/G205</f>
        <v>1.35181E-2</v>
      </c>
    </row>
    <row r="206" spans="1:8" ht="15.75" thickBot="1">
      <c r="A206" s="120" t="s">
        <v>25</v>
      </c>
      <c r="B206" s="121"/>
      <c r="C206" s="121"/>
      <c r="D206" s="121"/>
      <c r="E206" s="121"/>
      <c r="F206" s="121"/>
      <c r="G206" s="123"/>
      <c r="H206" s="122"/>
    </row>
    <row r="207" spans="1:8">
      <c r="A207" s="96" t="s">
        <v>2</v>
      </c>
      <c r="B207" s="96" t="s">
        <v>3</v>
      </c>
      <c r="C207" s="96" t="s">
        <v>4</v>
      </c>
      <c r="D207" s="97" t="s">
        <v>8</v>
      </c>
      <c r="E207" s="96" t="s">
        <v>5</v>
      </c>
      <c r="F207" s="100" t="s">
        <v>36</v>
      </c>
      <c r="G207" s="152" t="s">
        <v>6</v>
      </c>
      <c r="H207" s="154" t="s">
        <v>7</v>
      </c>
    </row>
    <row r="208" spans="1:8">
      <c r="A208" s="97"/>
      <c r="B208" s="97"/>
      <c r="C208" s="97"/>
      <c r="D208" s="97"/>
      <c r="E208" s="97"/>
      <c r="F208" s="100"/>
      <c r="G208" s="153"/>
      <c r="H208" s="155"/>
    </row>
    <row r="209" spans="1:8" ht="31.5" customHeight="1" thickBot="1">
      <c r="A209" s="97"/>
      <c r="B209" s="97"/>
      <c r="C209" s="97"/>
      <c r="D209" s="97"/>
      <c r="E209" s="97"/>
      <c r="F209" s="100"/>
      <c r="G209" s="153"/>
      <c r="H209" s="155"/>
    </row>
    <row r="210" spans="1:8" ht="15.75" thickBot="1">
      <c r="A210" s="51">
        <v>77</v>
      </c>
      <c r="B210" s="52" t="s">
        <v>27</v>
      </c>
      <c r="C210" s="53" t="s">
        <v>19</v>
      </c>
      <c r="D210" s="53" t="s">
        <v>20</v>
      </c>
      <c r="E210" s="53">
        <v>274</v>
      </c>
      <c r="F210" s="86">
        <f>E210/30*5</f>
        <v>45.666666666666664</v>
      </c>
      <c r="G210" s="55">
        <v>300</v>
      </c>
      <c r="H210" s="65">
        <f>F210/G210</f>
        <v>0.1522222222222222</v>
      </c>
    </row>
    <row r="211" spans="1:8" ht="15.75" thickBot="1">
      <c r="A211" s="57">
        <v>78</v>
      </c>
      <c r="B211" s="66" t="s">
        <v>28</v>
      </c>
      <c r="C211" s="59" t="s">
        <v>19</v>
      </c>
      <c r="D211" s="59" t="s">
        <v>20</v>
      </c>
      <c r="E211" s="59">
        <v>301</v>
      </c>
      <c r="F211" s="87">
        <f>E211/30*5</f>
        <v>50.166666666666664</v>
      </c>
      <c r="G211" s="61">
        <v>300</v>
      </c>
      <c r="H211" s="62">
        <f>F211/G211</f>
        <v>0.16722222222222222</v>
      </c>
    </row>
    <row r="212" spans="1:8" ht="15.75" customHeight="1" thickBot="1">
      <c r="A212" s="94" t="s">
        <v>29</v>
      </c>
      <c r="B212" s="94"/>
      <c r="C212" s="94"/>
      <c r="D212" s="94"/>
      <c r="E212" s="94"/>
      <c r="F212" s="94"/>
      <c r="G212" s="94"/>
      <c r="H212" s="94"/>
    </row>
    <row r="213" spans="1:8" ht="15.75" thickBot="1">
      <c r="A213" s="148" t="s">
        <v>30</v>
      </c>
      <c r="B213" s="149"/>
      <c r="C213" s="149"/>
      <c r="D213" s="149"/>
      <c r="E213" s="150"/>
      <c r="F213" s="63">
        <f>H196</f>
        <v>1.8560000000000001</v>
      </c>
      <c r="G213" s="135" t="s">
        <v>39</v>
      </c>
      <c r="H213" s="136"/>
    </row>
    <row r="214" spans="1:8" ht="15.75" thickBot="1">
      <c r="A214" s="151" t="s">
        <v>31</v>
      </c>
      <c r="B214" s="116"/>
      <c r="C214" s="116"/>
      <c r="D214" s="116"/>
      <c r="E214" s="117"/>
      <c r="F214" s="19">
        <f>SUM(H191+H192+H193+H194+H195+H201+H202+H203+H204+H205+H210+H211)</f>
        <v>6.0066219888888899</v>
      </c>
      <c r="G214" s="137" t="s">
        <v>40</v>
      </c>
      <c r="H214" s="138"/>
    </row>
    <row r="215" spans="1:8" ht="15.75" thickBot="1">
      <c r="A215" s="156" t="s">
        <v>32</v>
      </c>
      <c r="B215" s="157"/>
      <c r="C215" s="157"/>
      <c r="D215" s="157"/>
      <c r="E215" s="158"/>
      <c r="F215" s="64">
        <f>SUM(F213:F214)</f>
        <v>7.8626219888888897</v>
      </c>
      <c r="G215" s="127" t="s">
        <v>41</v>
      </c>
      <c r="H215" s="128"/>
    </row>
    <row r="217" spans="1:8">
      <c r="A217" s="113" t="s">
        <v>108</v>
      </c>
      <c r="B217" s="113"/>
      <c r="C217" s="113"/>
      <c r="D217" s="113"/>
      <c r="E217" s="113"/>
      <c r="F217" s="113"/>
      <c r="G217" s="113"/>
      <c r="H217" s="113"/>
    </row>
    <row r="218" spans="1:8" ht="15.75" thickBot="1">
      <c r="A218" s="114"/>
      <c r="B218" s="114"/>
      <c r="C218" s="114"/>
      <c r="D218" s="114"/>
      <c r="E218" s="114"/>
      <c r="F218" s="114"/>
      <c r="G218" s="114"/>
      <c r="H218" s="114"/>
    </row>
    <row r="219" spans="1:8" ht="15.75" thickBot="1">
      <c r="A219" s="129" t="s">
        <v>0</v>
      </c>
      <c r="B219" s="130"/>
      <c r="C219" s="130"/>
      <c r="D219" s="130"/>
      <c r="E219" s="130"/>
      <c r="F219" s="130"/>
      <c r="G219" s="130"/>
      <c r="H219" s="131"/>
    </row>
    <row r="220" spans="1:8" ht="15.75" thickBot="1">
      <c r="A220" s="129" t="s">
        <v>53</v>
      </c>
      <c r="B220" s="130"/>
      <c r="C220" s="130"/>
      <c r="D220" s="130"/>
      <c r="E220" s="130"/>
      <c r="F220" s="130"/>
      <c r="G220" s="130"/>
      <c r="H220" s="131"/>
    </row>
    <row r="221" spans="1:8" ht="15.75" thickBot="1">
      <c r="A221" s="132" t="s">
        <v>54</v>
      </c>
      <c r="B221" s="133"/>
      <c r="C221" s="133"/>
      <c r="D221" s="133"/>
      <c r="E221" s="133"/>
      <c r="F221" s="133"/>
      <c r="G221" s="133"/>
      <c r="H221" s="134"/>
    </row>
    <row r="222" spans="1:8" ht="15.75" thickBot="1">
      <c r="A222" s="108" t="s">
        <v>1</v>
      </c>
      <c r="B222" s="109"/>
      <c r="C222" s="109"/>
      <c r="D222" s="109"/>
      <c r="E222" s="109"/>
      <c r="F222" s="109"/>
      <c r="G222" s="109"/>
      <c r="H222" s="110"/>
    </row>
    <row r="223" spans="1:8">
      <c r="A223" s="97" t="s">
        <v>2</v>
      </c>
      <c r="B223" s="97" t="s">
        <v>3</v>
      </c>
      <c r="C223" s="97" t="s">
        <v>38</v>
      </c>
      <c r="D223" s="97" t="s">
        <v>8</v>
      </c>
      <c r="E223" s="97" t="s">
        <v>5</v>
      </c>
      <c r="F223" s="97" t="s">
        <v>36</v>
      </c>
      <c r="G223" s="100" t="s">
        <v>6</v>
      </c>
      <c r="H223" s="101" t="s">
        <v>7</v>
      </c>
    </row>
    <row r="224" spans="1:8">
      <c r="A224" s="97"/>
      <c r="B224" s="97"/>
      <c r="C224" s="97"/>
      <c r="D224" s="97"/>
      <c r="E224" s="97"/>
      <c r="F224" s="97"/>
      <c r="G224" s="100"/>
      <c r="H224" s="102"/>
    </row>
    <row r="225" spans="1:8" ht="30.75" customHeight="1" thickBot="1">
      <c r="A225" s="98"/>
      <c r="B225" s="98"/>
      <c r="C225" s="98"/>
      <c r="D225" s="98"/>
      <c r="E225" s="98"/>
      <c r="F225" s="98"/>
      <c r="G225" s="106"/>
      <c r="H225" s="107"/>
    </row>
    <row r="226" spans="1:8" ht="15.75" thickBot="1">
      <c r="A226" s="1">
        <v>79</v>
      </c>
      <c r="B226" s="2" t="s">
        <v>9</v>
      </c>
      <c r="C226" s="1" t="s">
        <v>10</v>
      </c>
      <c r="D226" s="13" t="s">
        <v>60</v>
      </c>
      <c r="E226" s="1">
        <v>289.97000000000003</v>
      </c>
      <c r="F226" s="78">
        <f>E226/30*1</f>
        <v>9.6656666666666684</v>
      </c>
      <c r="G226" s="15">
        <v>800</v>
      </c>
      <c r="H226" s="16">
        <f t="shared" ref="H226:H232" si="7">F226/G226</f>
        <v>1.2082083333333335E-2</v>
      </c>
    </row>
    <row r="227" spans="1:8" ht="15.75" thickBot="1">
      <c r="A227" s="1">
        <v>80</v>
      </c>
      <c r="B227" s="2" t="s">
        <v>84</v>
      </c>
      <c r="C227" s="1" t="s">
        <v>10</v>
      </c>
      <c r="D227" s="13" t="s">
        <v>70</v>
      </c>
      <c r="E227" s="20">
        <v>1153.81</v>
      </c>
      <c r="F227" s="77">
        <f>E227/30*60</f>
        <v>2307.62</v>
      </c>
      <c r="G227" s="15">
        <v>800</v>
      </c>
      <c r="H227" s="16">
        <f t="shared" si="7"/>
        <v>2.884525</v>
      </c>
    </row>
    <row r="228" spans="1:8" ht="15.75" thickBot="1">
      <c r="A228" s="1">
        <v>81</v>
      </c>
      <c r="B228" s="2" t="s">
        <v>109</v>
      </c>
      <c r="C228" s="1" t="s">
        <v>10</v>
      </c>
      <c r="D228" s="13" t="s">
        <v>110</v>
      </c>
      <c r="E228" s="20">
        <v>733.65</v>
      </c>
      <c r="F228" s="77">
        <f>E228/30*10</f>
        <v>244.54999999999998</v>
      </c>
      <c r="G228" s="15">
        <v>800</v>
      </c>
      <c r="H228" s="16">
        <f>F228/G228</f>
        <v>0.3056875</v>
      </c>
    </row>
    <row r="229" spans="1:8" ht="15.75" thickBot="1">
      <c r="A229" s="1">
        <v>82</v>
      </c>
      <c r="B229" s="2" t="s">
        <v>13</v>
      </c>
      <c r="C229" s="1" t="s">
        <v>10</v>
      </c>
      <c r="D229" s="13" t="s">
        <v>33</v>
      </c>
      <c r="E229" s="1">
        <v>467.56</v>
      </c>
      <c r="F229" s="77">
        <f>E229/30*15</f>
        <v>233.78</v>
      </c>
      <c r="G229" s="13">
        <v>360</v>
      </c>
      <c r="H229" s="16">
        <f>F229/G229</f>
        <v>0.6493888888888889</v>
      </c>
    </row>
    <row r="230" spans="1:8" ht="15.75" thickBot="1">
      <c r="A230" s="1">
        <v>83</v>
      </c>
      <c r="B230" s="2" t="s">
        <v>14</v>
      </c>
      <c r="C230" s="1" t="s">
        <v>10</v>
      </c>
      <c r="D230" s="13" t="s">
        <v>20</v>
      </c>
      <c r="E230" s="1">
        <v>25.03</v>
      </c>
      <c r="F230" s="78">
        <f>E230/30*5</f>
        <v>4.1716666666666669</v>
      </c>
      <c r="G230" s="15">
        <v>1500</v>
      </c>
      <c r="H230" s="67">
        <f>F230/G230</f>
        <v>2.7811111111111114E-3</v>
      </c>
    </row>
    <row r="231" spans="1:8" ht="15.75" thickBot="1">
      <c r="A231" s="1">
        <v>84</v>
      </c>
      <c r="B231" s="2" t="s">
        <v>15</v>
      </c>
      <c r="C231" s="1" t="s">
        <v>10</v>
      </c>
      <c r="D231" s="13" t="s">
        <v>33</v>
      </c>
      <c r="E231" s="4">
        <v>734.94</v>
      </c>
      <c r="F231" s="79">
        <f>E231/30*15</f>
        <v>367.47</v>
      </c>
      <c r="G231" s="15">
        <v>1000</v>
      </c>
      <c r="H231" s="16">
        <f t="shared" si="7"/>
        <v>0.36747000000000002</v>
      </c>
    </row>
    <row r="232" spans="1:8" ht="15.75" thickBot="1">
      <c r="A232" s="9">
        <v>85</v>
      </c>
      <c r="B232" s="10" t="s">
        <v>16</v>
      </c>
      <c r="C232" s="9" t="s">
        <v>35</v>
      </c>
      <c r="D232" s="14" t="s">
        <v>11</v>
      </c>
      <c r="E232" s="11">
        <v>281.36</v>
      </c>
      <c r="F232" s="84">
        <f>E232/30*30</f>
        <v>281.36</v>
      </c>
      <c r="G232" s="14">
        <v>300</v>
      </c>
      <c r="H232" s="17">
        <f t="shared" si="7"/>
        <v>0.93786666666666674</v>
      </c>
    </row>
    <row r="233" spans="1:8" ht="15.75" thickBot="1">
      <c r="A233" s="145" t="s">
        <v>17</v>
      </c>
      <c r="B233" s="146"/>
      <c r="C233" s="146"/>
      <c r="D233" s="146"/>
      <c r="E233" s="146"/>
      <c r="F233" s="146"/>
      <c r="G233" s="146"/>
      <c r="H233" s="147"/>
    </row>
    <row r="234" spans="1:8">
      <c r="A234" s="96" t="s">
        <v>2</v>
      </c>
      <c r="B234" s="96" t="s">
        <v>3</v>
      </c>
      <c r="C234" s="96" t="s">
        <v>4</v>
      </c>
      <c r="D234" s="97" t="s">
        <v>8</v>
      </c>
      <c r="E234" s="96" t="s">
        <v>5</v>
      </c>
      <c r="F234" s="97" t="s">
        <v>36</v>
      </c>
      <c r="G234" s="99" t="s">
        <v>6</v>
      </c>
      <c r="H234" s="101" t="s">
        <v>7</v>
      </c>
    </row>
    <row r="235" spans="1:8">
      <c r="A235" s="97"/>
      <c r="B235" s="97"/>
      <c r="C235" s="97"/>
      <c r="D235" s="97"/>
      <c r="E235" s="97"/>
      <c r="F235" s="97"/>
      <c r="G235" s="100"/>
      <c r="H235" s="102"/>
    </row>
    <row r="236" spans="1:8" ht="35.25" customHeight="1" thickBot="1">
      <c r="A236" s="98"/>
      <c r="B236" s="97"/>
      <c r="C236" s="98"/>
      <c r="D236" s="98"/>
      <c r="E236" s="98"/>
      <c r="F236" s="98"/>
      <c r="G236" s="106"/>
      <c r="H236" s="107"/>
    </row>
    <row r="237" spans="1:8" ht="15.75" thickBot="1">
      <c r="A237" s="3">
        <v>86</v>
      </c>
      <c r="B237" s="76" t="s">
        <v>64</v>
      </c>
      <c r="C237" s="24" t="s">
        <v>19</v>
      </c>
      <c r="D237" s="6" t="s">
        <v>33</v>
      </c>
      <c r="E237" s="6">
        <v>5567.97</v>
      </c>
      <c r="F237" s="81">
        <f>E237/30*15</f>
        <v>2783.9850000000001</v>
      </c>
      <c r="G237" s="15">
        <v>2300</v>
      </c>
      <c r="H237" s="21">
        <f>F237/G237</f>
        <v>1.2104282608695653</v>
      </c>
    </row>
    <row r="238" spans="1:8" ht="15.75" thickBot="1">
      <c r="A238" s="3">
        <v>87</v>
      </c>
      <c r="B238" s="68" t="s">
        <v>18</v>
      </c>
      <c r="C238" s="24" t="s">
        <v>19</v>
      </c>
      <c r="D238" s="6" t="s">
        <v>20</v>
      </c>
      <c r="E238" s="6">
        <v>4611.6099999999997</v>
      </c>
      <c r="F238" s="81">
        <f>E238/30*5</f>
        <v>768.60166666666657</v>
      </c>
      <c r="G238" s="15">
        <v>8000</v>
      </c>
      <c r="H238" s="21">
        <f>F238/G238</f>
        <v>9.6075208333333328E-2</v>
      </c>
    </row>
    <row r="239" spans="1:8" ht="15.75" thickBot="1">
      <c r="A239" s="3">
        <v>88</v>
      </c>
      <c r="B239" s="5" t="s">
        <v>22</v>
      </c>
      <c r="C239" s="3" t="s">
        <v>19</v>
      </c>
      <c r="D239" s="3" t="s">
        <v>20</v>
      </c>
      <c r="E239" s="6">
        <v>1764.69</v>
      </c>
      <c r="F239" s="82">
        <f>E239/30*5</f>
        <v>294.11500000000001</v>
      </c>
      <c r="G239" s="15">
        <v>2300</v>
      </c>
      <c r="H239" s="21">
        <f>F239/G239</f>
        <v>0.12787608695652175</v>
      </c>
    </row>
    <row r="240" spans="1:8" ht="15.75" thickBot="1">
      <c r="A240" s="3">
        <v>89</v>
      </c>
      <c r="B240" s="5" t="s">
        <v>23</v>
      </c>
      <c r="C240" s="3" t="s">
        <v>19</v>
      </c>
      <c r="D240" s="3" t="s">
        <v>20</v>
      </c>
      <c r="E240" s="3">
        <v>649.25</v>
      </c>
      <c r="F240" s="82">
        <f>E240/30*5</f>
        <v>108.20833333333333</v>
      </c>
      <c r="G240" s="15">
        <v>2300</v>
      </c>
      <c r="H240" s="21">
        <f>F240/G240</f>
        <v>4.7047101449275361E-2</v>
      </c>
    </row>
    <row r="241" spans="1:8" ht="15.75" thickBot="1">
      <c r="A241" s="142" t="s">
        <v>25</v>
      </c>
      <c r="B241" s="143"/>
      <c r="C241" s="143"/>
      <c r="D241" s="143"/>
      <c r="E241" s="143"/>
      <c r="F241" s="143"/>
      <c r="G241" s="143"/>
      <c r="H241" s="144"/>
    </row>
    <row r="242" spans="1:8">
      <c r="A242" s="96" t="s">
        <v>2</v>
      </c>
      <c r="B242" s="96" t="s">
        <v>3</v>
      </c>
      <c r="C242" s="96" t="s">
        <v>4</v>
      </c>
      <c r="D242" s="97" t="s">
        <v>8</v>
      </c>
      <c r="E242" s="96" t="s">
        <v>5</v>
      </c>
      <c r="F242" s="97" t="s">
        <v>36</v>
      </c>
      <c r="G242" s="99" t="s">
        <v>6</v>
      </c>
      <c r="H242" s="101" t="s">
        <v>7</v>
      </c>
    </row>
    <row r="243" spans="1:8">
      <c r="A243" s="97"/>
      <c r="B243" s="97"/>
      <c r="C243" s="97"/>
      <c r="D243" s="97"/>
      <c r="E243" s="97"/>
      <c r="F243" s="97"/>
      <c r="G243" s="100"/>
      <c r="H243" s="102"/>
    </row>
    <row r="244" spans="1:8" ht="30.75" customHeight="1" thickBot="1">
      <c r="A244" s="98"/>
      <c r="B244" s="98"/>
      <c r="C244" s="98"/>
      <c r="D244" s="98"/>
      <c r="E244" s="98"/>
      <c r="F244" s="98"/>
      <c r="G244" s="106"/>
      <c r="H244" s="107"/>
    </row>
    <row r="245" spans="1:8" ht="15.75" thickBot="1">
      <c r="A245" s="7">
        <v>90</v>
      </c>
      <c r="B245" s="8" t="s">
        <v>26</v>
      </c>
      <c r="C245" s="3" t="s">
        <v>19</v>
      </c>
      <c r="D245" s="3" t="s">
        <v>57</v>
      </c>
      <c r="E245" s="3">
        <v>136.72999999999999</v>
      </c>
      <c r="F245" s="82">
        <f>E245/30*2</f>
        <v>9.1153333333333322</v>
      </c>
      <c r="G245" s="13">
        <v>130</v>
      </c>
      <c r="H245" s="21">
        <f>F245/G245</f>
        <v>7.0117948717948714E-2</v>
      </c>
    </row>
    <row r="246" spans="1:8" ht="15.75" thickBot="1">
      <c r="A246" s="7">
        <v>91</v>
      </c>
      <c r="B246" s="8" t="s">
        <v>27</v>
      </c>
      <c r="C246" s="3" t="s">
        <v>19</v>
      </c>
      <c r="D246" s="3" t="s">
        <v>57</v>
      </c>
      <c r="E246" s="3">
        <v>174.55</v>
      </c>
      <c r="F246" s="82">
        <f>E246/30*2</f>
        <v>11.636666666666667</v>
      </c>
      <c r="G246" s="13">
        <v>300</v>
      </c>
      <c r="H246" s="69">
        <f>F246/G246</f>
        <v>3.8788888888888887E-2</v>
      </c>
    </row>
    <row r="247" spans="1:8" ht="15.75" thickBot="1">
      <c r="A247" s="50">
        <v>92</v>
      </c>
      <c r="B247" s="28" t="s">
        <v>28</v>
      </c>
      <c r="C247" s="42" t="s">
        <v>19</v>
      </c>
      <c r="D247" s="42" t="s">
        <v>57</v>
      </c>
      <c r="E247" s="42">
        <v>328.7</v>
      </c>
      <c r="F247" s="88">
        <f>E247/30*2</f>
        <v>21.913333333333334</v>
      </c>
      <c r="G247" s="70">
        <v>300</v>
      </c>
      <c r="H247" s="71">
        <f>F247/G247</f>
        <v>7.3044444444444454E-2</v>
      </c>
    </row>
    <row r="248" spans="1:8" ht="15.75" thickBot="1">
      <c r="A248" s="93" t="s">
        <v>101</v>
      </c>
      <c r="B248" s="94"/>
      <c r="C248" s="94"/>
      <c r="D248" s="94"/>
      <c r="E248" s="94"/>
      <c r="F248" s="94"/>
      <c r="G248" s="94"/>
      <c r="H248" s="95"/>
    </row>
    <row r="249" spans="1:8">
      <c r="A249" s="96" t="s">
        <v>2</v>
      </c>
      <c r="B249" s="96" t="s">
        <v>3</v>
      </c>
      <c r="C249" s="96" t="s">
        <v>4</v>
      </c>
      <c r="D249" s="97" t="s">
        <v>8</v>
      </c>
      <c r="E249" s="96" t="s">
        <v>5</v>
      </c>
      <c r="F249" s="97" t="s">
        <v>36</v>
      </c>
      <c r="G249" s="99" t="s">
        <v>6</v>
      </c>
      <c r="H249" s="101" t="s">
        <v>7</v>
      </c>
    </row>
    <row r="250" spans="1:8">
      <c r="A250" s="97"/>
      <c r="B250" s="97"/>
      <c r="C250" s="97"/>
      <c r="D250" s="97"/>
      <c r="E250" s="97"/>
      <c r="F250" s="97"/>
      <c r="G250" s="100"/>
      <c r="H250" s="102"/>
    </row>
    <row r="251" spans="1:8" ht="33" customHeight="1" thickBot="1">
      <c r="A251" s="97"/>
      <c r="B251" s="97"/>
      <c r="C251" s="97"/>
      <c r="D251" s="97"/>
      <c r="E251" s="97"/>
      <c r="F251" s="97"/>
      <c r="G251" s="100"/>
      <c r="H251" s="102"/>
    </row>
    <row r="252" spans="1:8" ht="15.75" thickBot="1">
      <c r="A252" s="74">
        <v>93</v>
      </c>
      <c r="B252" s="75" t="s">
        <v>111</v>
      </c>
      <c r="C252" s="43" t="s">
        <v>19</v>
      </c>
      <c r="D252" s="43" t="s">
        <v>33</v>
      </c>
      <c r="E252" s="72">
        <v>29.13</v>
      </c>
      <c r="F252" s="89">
        <f>E252/30*15</f>
        <v>14.565</v>
      </c>
      <c r="G252" s="73">
        <v>360</v>
      </c>
      <c r="H252" s="29">
        <f>F252/G252</f>
        <v>4.0458333333333332E-2</v>
      </c>
    </row>
    <row r="253" spans="1:8" ht="15.75" customHeight="1" thickBot="1">
      <c r="A253" s="139" t="s">
        <v>29</v>
      </c>
      <c r="B253" s="140"/>
      <c r="C253" s="140"/>
      <c r="D253" s="140"/>
      <c r="E253" s="140"/>
      <c r="F253" s="140"/>
      <c r="G253" s="141"/>
      <c r="H253" s="141"/>
    </row>
    <row r="254" spans="1:8" ht="15.75" thickBot="1">
      <c r="A254" s="115" t="s">
        <v>30</v>
      </c>
      <c r="B254" s="116"/>
      <c r="C254" s="116"/>
      <c r="D254" s="116"/>
      <c r="E254" s="117"/>
      <c r="F254" s="18">
        <f>H232</f>
        <v>0.93786666666666674</v>
      </c>
      <c r="G254" s="135" t="s">
        <v>58</v>
      </c>
      <c r="H254" s="136"/>
    </row>
    <row r="255" spans="1:8" ht="15.75" thickBot="1">
      <c r="A255" s="115" t="s">
        <v>31</v>
      </c>
      <c r="B255" s="116"/>
      <c r="C255" s="116"/>
      <c r="D255" s="116"/>
      <c r="E255" s="117"/>
      <c r="F255" s="19">
        <f>SUM(H226+H227+H228+H229+H230+H231+H237+H238+H239+H240+H245+H246+H247+H252)</f>
        <v>5.9257708563266451</v>
      </c>
      <c r="G255" s="137" t="s">
        <v>40</v>
      </c>
      <c r="H255" s="138"/>
    </row>
    <row r="256" spans="1:8" ht="15.75" thickBot="1">
      <c r="A256" s="115" t="s">
        <v>32</v>
      </c>
      <c r="B256" s="116"/>
      <c r="C256" s="116"/>
      <c r="D256" s="116"/>
      <c r="E256" s="117"/>
      <c r="F256" s="19">
        <f>SUM(F254:F255)</f>
        <v>6.8636375229933115</v>
      </c>
      <c r="G256" s="127" t="s">
        <v>59</v>
      </c>
      <c r="H256" s="128"/>
    </row>
    <row r="258" spans="1:8">
      <c r="A258" s="113" t="s">
        <v>112</v>
      </c>
      <c r="B258" s="113"/>
      <c r="C258" s="113"/>
      <c r="D258" s="113"/>
      <c r="E258" s="113"/>
      <c r="F258" s="113"/>
      <c r="G258" s="113"/>
      <c r="H258" s="113"/>
    </row>
    <row r="259" spans="1:8" ht="15.75" thickBot="1">
      <c r="A259" s="114"/>
      <c r="B259" s="114"/>
      <c r="C259" s="114"/>
      <c r="D259" s="114"/>
      <c r="E259" s="114"/>
      <c r="F259" s="114"/>
      <c r="G259" s="114"/>
      <c r="H259" s="114"/>
    </row>
    <row r="260" spans="1:8" ht="15.75" thickBot="1">
      <c r="A260" s="129" t="s">
        <v>0</v>
      </c>
      <c r="B260" s="130"/>
      <c r="C260" s="130"/>
      <c r="D260" s="130"/>
      <c r="E260" s="130"/>
      <c r="F260" s="130"/>
      <c r="G260" s="130"/>
      <c r="H260" s="131"/>
    </row>
    <row r="261" spans="1:8" ht="15.75" thickBot="1">
      <c r="A261" s="129" t="s">
        <v>55</v>
      </c>
      <c r="B261" s="130"/>
      <c r="C261" s="130"/>
      <c r="D261" s="130"/>
      <c r="E261" s="130"/>
      <c r="F261" s="130"/>
      <c r="G261" s="130"/>
      <c r="H261" s="131"/>
    </row>
    <row r="262" spans="1:8" ht="15.75" thickBot="1">
      <c r="A262" s="132" t="s">
        <v>56</v>
      </c>
      <c r="B262" s="133"/>
      <c r="C262" s="133"/>
      <c r="D262" s="133"/>
      <c r="E262" s="133"/>
      <c r="F262" s="133"/>
      <c r="G262" s="133"/>
      <c r="H262" s="134"/>
    </row>
    <row r="263" spans="1:8" ht="15.75" thickBot="1">
      <c r="A263" s="108" t="s">
        <v>1</v>
      </c>
      <c r="B263" s="109"/>
      <c r="C263" s="109"/>
      <c r="D263" s="109"/>
      <c r="E263" s="109"/>
      <c r="F263" s="109"/>
      <c r="G263" s="109"/>
      <c r="H263" s="110"/>
    </row>
    <row r="264" spans="1:8">
      <c r="A264" s="97" t="s">
        <v>2</v>
      </c>
      <c r="B264" s="97" t="s">
        <v>3</v>
      </c>
      <c r="C264" s="97" t="s">
        <v>38</v>
      </c>
      <c r="D264" s="97" t="s">
        <v>8</v>
      </c>
      <c r="E264" s="97" t="s">
        <v>5</v>
      </c>
      <c r="F264" s="97" t="s">
        <v>36</v>
      </c>
      <c r="G264" s="100" t="s">
        <v>6</v>
      </c>
      <c r="H264" s="101" t="s">
        <v>7</v>
      </c>
    </row>
    <row r="265" spans="1:8">
      <c r="A265" s="97"/>
      <c r="B265" s="97"/>
      <c r="C265" s="97"/>
      <c r="D265" s="97"/>
      <c r="E265" s="97"/>
      <c r="F265" s="97"/>
      <c r="G265" s="100"/>
      <c r="H265" s="102"/>
    </row>
    <row r="266" spans="1:8" ht="31.5" customHeight="1" thickBot="1">
      <c r="A266" s="98"/>
      <c r="B266" s="98"/>
      <c r="C266" s="98"/>
      <c r="D266" s="98"/>
      <c r="E266" s="98"/>
      <c r="F266" s="98"/>
      <c r="G266" s="106"/>
      <c r="H266" s="107"/>
    </row>
    <row r="267" spans="1:8" ht="15.75" thickBot="1">
      <c r="A267" s="1">
        <v>94</v>
      </c>
      <c r="B267" s="2" t="s">
        <v>9</v>
      </c>
      <c r="C267" s="1" t="s">
        <v>10</v>
      </c>
      <c r="D267" s="13" t="s">
        <v>11</v>
      </c>
      <c r="E267" s="1">
        <v>192</v>
      </c>
      <c r="F267" s="77">
        <f>E267/30*30</f>
        <v>192</v>
      </c>
      <c r="G267" s="15">
        <v>800</v>
      </c>
      <c r="H267" s="16">
        <f t="shared" ref="H267:H279" si="8">F267/G267</f>
        <v>0.24</v>
      </c>
    </row>
    <row r="268" spans="1:8" ht="15.75" thickBot="1">
      <c r="A268" s="1">
        <v>95</v>
      </c>
      <c r="B268" s="2" t="s">
        <v>68</v>
      </c>
      <c r="C268" s="1" t="s">
        <v>10</v>
      </c>
      <c r="D268" s="13" t="s">
        <v>33</v>
      </c>
      <c r="E268" s="20">
        <v>1053.52</v>
      </c>
      <c r="F268" s="77">
        <f>E268/30*15</f>
        <v>526.76</v>
      </c>
      <c r="G268" s="15">
        <v>800</v>
      </c>
      <c r="H268" s="16">
        <f t="shared" si="8"/>
        <v>0.65844999999999998</v>
      </c>
    </row>
    <row r="269" spans="1:8" ht="15.75" thickBot="1">
      <c r="A269" s="1">
        <v>96</v>
      </c>
      <c r="B269" s="2" t="s">
        <v>69</v>
      </c>
      <c r="C269" s="1" t="s">
        <v>10</v>
      </c>
      <c r="D269" s="13" t="s">
        <v>70</v>
      </c>
      <c r="E269" s="4">
        <v>724.44</v>
      </c>
      <c r="F269" s="77">
        <f>E269/30*60</f>
        <v>1448.88</v>
      </c>
      <c r="G269" s="15">
        <v>800</v>
      </c>
      <c r="H269" s="16">
        <f t="shared" si="8"/>
        <v>1.8111000000000002</v>
      </c>
    </row>
    <row r="270" spans="1:8" ht="15.75" thickBot="1">
      <c r="A270" s="1">
        <v>97</v>
      </c>
      <c r="B270" s="2" t="s">
        <v>13</v>
      </c>
      <c r="C270" s="1" t="s">
        <v>10</v>
      </c>
      <c r="D270" s="13" t="s">
        <v>33</v>
      </c>
      <c r="E270" s="1">
        <v>476.26</v>
      </c>
      <c r="F270" s="77">
        <f>E270/30*15</f>
        <v>238.13</v>
      </c>
      <c r="G270" s="13">
        <v>360</v>
      </c>
      <c r="H270" s="16">
        <f t="shared" si="8"/>
        <v>0.66147222222222224</v>
      </c>
    </row>
    <row r="271" spans="1:8" ht="15.75" thickBot="1">
      <c r="A271" s="1">
        <v>98</v>
      </c>
      <c r="B271" s="2" t="s">
        <v>14</v>
      </c>
      <c r="C271" s="1" t="s">
        <v>10</v>
      </c>
      <c r="D271" s="13" t="s">
        <v>33</v>
      </c>
      <c r="E271" s="1">
        <v>25.03</v>
      </c>
      <c r="F271" s="78">
        <f>E271/30*15</f>
        <v>12.515000000000001</v>
      </c>
      <c r="G271" s="15">
        <v>1500</v>
      </c>
      <c r="H271" s="16">
        <f t="shared" si="8"/>
        <v>8.3433333333333345E-3</v>
      </c>
    </row>
    <row r="272" spans="1:8" ht="15.75" thickBot="1">
      <c r="A272" s="1">
        <v>99</v>
      </c>
      <c r="B272" s="2" t="s">
        <v>15</v>
      </c>
      <c r="C272" s="1" t="s">
        <v>10</v>
      </c>
      <c r="D272" s="13" t="s">
        <v>33</v>
      </c>
      <c r="E272" s="20">
        <v>1490.7</v>
      </c>
      <c r="F272" s="79">
        <f>E272/30*15</f>
        <v>745.35</v>
      </c>
      <c r="G272" s="15">
        <v>1000</v>
      </c>
      <c r="H272" s="30">
        <f t="shared" si="8"/>
        <v>0.74535000000000007</v>
      </c>
    </row>
    <row r="273" spans="1:8" ht="15.75" thickBot="1">
      <c r="A273" s="1">
        <v>100</v>
      </c>
      <c r="B273" s="10" t="s">
        <v>71</v>
      </c>
      <c r="C273" s="9" t="s">
        <v>35</v>
      </c>
      <c r="D273" s="14" t="s">
        <v>33</v>
      </c>
      <c r="E273" s="33">
        <v>18.170000000000002</v>
      </c>
      <c r="F273" s="187">
        <f>E273/30*15</f>
        <v>9.0850000000000009</v>
      </c>
      <c r="G273" s="34">
        <v>300</v>
      </c>
      <c r="H273" s="31">
        <f t="shared" si="8"/>
        <v>3.0283333333333336E-2</v>
      </c>
    </row>
    <row r="274" spans="1:8" ht="15.75" thickBot="1">
      <c r="A274" s="1">
        <v>101</v>
      </c>
      <c r="B274" s="10" t="s">
        <v>72</v>
      </c>
      <c r="C274" s="9" t="s">
        <v>35</v>
      </c>
      <c r="D274" s="14" t="s">
        <v>78</v>
      </c>
      <c r="E274" s="33">
        <v>14.82</v>
      </c>
      <c r="F274" s="187">
        <f>E274/30*90</f>
        <v>44.46</v>
      </c>
      <c r="G274" s="34">
        <v>300</v>
      </c>
      <c r="H274" s="31">
        <f t="shared" si="8"/>
        <v>0.1482</v>
      </c>
    </row>
    <row r="275" spans="1:8" ht="15.75" thickBot="1">
      <c r="A275" s="1">
        <v>102</v>
      </c>
      <c r="B275" s="10" t="s">
        <v>73</v>
      </c>
      <c r="C275" s="9" t="s">
        <v>35</v>
      </c>
      <c r="D275" s="14" t="s">
        <v>79</v>
      </c>
      <c r="E275" s="33">
        <v>83.43</v>
      </c>
      <c r="F275" s="187">
        <f>E275/30*120</f>
        <v>333.72</v>
      </c>
      <c r="G275" s="34">
        <v>300</v>
      </c>
      <c r="H275" s="31">
        <f t="shared" si="8"/>
        <v>1.1124000000000001</v>
      </c>
    </row>
    <row r="276" spans="1:8" ht="15.75" thickBot="1">
      <c r="A276" s="1">
        <v>103</v>
      </c>
      <c r="B276" s="10" t="s">
        <v>74</v>
      </c>
      <c r="C276" s="9" t="s">
        <v>35</v>
      </c>
      <c r="D276" s="14" t="s">
        <v>78</v>
      </c>
      <c r="E276" s="33">
        <v>39.1</v>
      </c>
      <c r="F276" s="187">
        <f>E276/30*90</f>
        <v>117.30000000000001</v>
      </c>
      <c r="G276" s="34">
        <v>300</v>
      </c>
      <c r="H276" s="31">
        <f t="shared" si="8"/>
        <v>0.39100000000000001</v>
      </c>
    </row>
    <row r="277" spans="1:8" ht="15.75" thickBot="1">
      <c r="A277" s="1">
        <v>104</v>
      </c>
      <c r="B277" s="10" t="s">
        <v>75</v>
      </c>
      <c r="C277" s="9" t="s">
        <v>35</v>
      </c>
      <c r="D277" s="14" t="s">
        <v>78</v>
      </c>
      <c r="E277" s="33">
        <v>2.64</v>
      </c>
      <c r="F277" s="187">
        <f>E277/30*90</f>
        <v>7.9200000000000008</v>
      </c>
      <c r="G277" s="34">
        <v>300</v>
      </c>
      <c r="H277" s="31">
        <f t="shared" si="8"/>
        <v>2.6400000000000003E-2</v>
      </c>
    </row>
    <row r="278" spans="1:8" ht="15.75" thickBot="1">
      <c r="A278" s="1">
        <v>105</v>
      </c>
      <c r="B278" s="10" t="s">
        <v>76</v>
      </c>
      <c r="C278" s="9" t="s">
        <v>35</v>
      </c>
      <c r="D278" s="14" t="s">
        <v>70</v>
      </c>
      <c r="E278" s="33">
        <v>98.84</v>
      </c>
      <c r="F278" s="187">
        <f>E278/30*60</f>
        <v>197.68</v>
      </c>
      <c r="G278" s="34">
        <v>300</v>
      </c>
      <c r="H278" s="31">
        <f t="shared" si="8"/>
        <v>0.65893333333333337</v>
      </c>
    </row>
    <row r="279" spans="1:8" ht="15.75" thickBot="1">
      <c r="A279" s="9">
        <v>106</v>
      </c>
      <c r="B279" s="10" t="s">
        <v>77</v>
      </c>
      <c r="C279" s="9" t="s">
        <v>35</v>
      </c>
      <c r="D279" s="14" t="s">
        <v>34</v>
      </c>
      <c r="E279" s="11">
        <v>15.15</v>
      </c>
      <c r="F279" s="188">
        <f>E279/30*60</f>
        <v>30.3</v>
      </c>
      <c r="G279" s="14">
        <v>300</v>
      </c>
      <c r="H279" s="32">
        <f t="shared" si="8"/>
        <v>0.10100000000000001</v>
      </c>
    </row>
    <row r="280" spans="1:8" ht="15.75" thickBot="1">
      <c r="A280" s="103" t="s">
        <v>17</v>
      </c>
      <c r="B280" s="104"/>
      <c r="C280" s="104"/>
      <c r="D280" s="104"/>
      <c r="E280" s="104"/>
      <c r="F280" s="104"/>
      <c r="G280" s="104"/>
      <c r="H280" s="105"/>
    </row>
    <row r="281" spans="1:8">
      <c r="A281" s="96" t="s">
        <v>2</v>
      </c>
      <c r="B281" s="96" t="s">
        <v>3</v>
      </c>
      <c r="C281" s="96" t="s">
        <v>4</v>
      </c>
      <c r="D281" s="97" t="s">
        <v>8</v>
      </c>
      <c r="E281" s="96" t="s">
        <v>5</v>
      </c>
      <c r="F281" s="97" t="s">
        <v>36</v>
      </c>
      <c r="G281" s="99" t="s">
        <v>6</v>
      </c>
      <c r="H281" s="101" t="s">
        <v>7</v>
      </c>
    </row>
    <row r="282" spans="1:8">
      <c r="A282" s="97"/>
      <c r="B282" s="97"/>
      <c r="C282" s="97"/>
      <c r="D282" s="97"/>
      <c r="E282" s="97"/>
      <c r="F282" s="97"/>
      <c r="G282" s="100"/>
      <c r="H282" s="102"/>
    </row>
    <row r="283" spans="1:8" ht="31.5" customHeight="1" thickBot="1">
      <c r="A283" s="98"/>
      <c r="B283" s="97"/>
      <c r="C283" s="98"/>
      <c r="D283" s="98"/>
      <c r="E283" s="98"/>
      <c r="F283" s="98"/>
      <c r="G283" s="106"/>
      <c r="H283" s="107"/>
    </row>
    <row r="284" spans="1:8" ht="15.75" thickBot="1">
      <c r="A284" s="3">
        <v>107</v>
      </c>
      <c r="B284" s="35" t="s">
        <v>64</v>
      </c>
      <c r="C284" s="24" t="s">
        <v>19</v>
      </c>
      <c r="D284" s="6" t="s">
        <v>33</v>
      </c>
      <c r="E284" s="6">
        <v>5567.97</v>
      </c>
      <c r="F284" s="81">
        <f>E284/30*15</f>
        <v>2783.9850000000001</v>
      </c>
      <c r="G284" s="15">
        <v>2300</v>
      </c>
      <c r="H284" s="21">
        <f>F284/G284</f>
        <v>1.2104282608695653</v>
      </c>
    </row>
    <row r="285" spans="1:8" ht="15.75" thickBot="1">
      <c r="A285" s="3">
        <v>108</v>
      </c>
      <c r="B285" s="5" t="s">
        <v>18</v>
      </c>
      <c r="C285" s="3" t="s">
        <v>19</v>
      </c>
      <c r="D285" s="3" t="s">
        <v>20</v>
      </c>
      <c r="E285" s="6">
        <v>4611.6099999999997</v>
      </c>
      <c r="F285" s="81">
        <f>E285/30*5</f>
        <v>768.60166666666657</v>
      </c>
      <c r="G285" s="15">
        <v>8000</v>
      </c>
      <c r="H285" s="21">
        <f>F285/G285</f>
        <v>9.6075208333333328E-2</v>
      </c>
    </row>
    <row r="286" spans="1:8" ht="15.75" thickBot="1">
      <c r="A286" s="3">
        <v>109</v>
      </c>
      <c r="B286" s="5" t="s">
        <v>22</v>
      </c>
      <c r="C286" s="3" t="s">
        <v>19</v>
      </c>
      <c r="D286" s="3" t="s">
        <v>20</v>
      </c>
      <c r="E286" s="6">
        <v>1616.7</v>
      </c>
      <c r="F286" s="82">
        <f>E286/30*5</f>
        <v>269.45</v>
      </c>
      <c r="G286" s="15">
        <v>2300</v>
      </c>
      <c r="H286" s="21">
        <f>F286/G286</f>
        <v>0.11715217391304347</v>
      </c>
    </row>
    <row r="287" spans="1:8" ht="15.75" thickBot="1">
      <c r="A287" s="3">
        <v>110</v>
      </c>
      <c r="B287" s="5" t="s">
        <v>23</v>
      </c>
      <c r="C287" s="3" t="s">
        <v>19</v>
      </c>
      <c r="D287" s="3" t="s">
        <v>20</v>
      </c>
      <c r="E287" s="3">
        <v>989.8</v>
      </c>
      <c r="F287" s="82">
        <f>E287/30*5</f>
        <v>164.96666666666667</v>
      </c>
      <c r="G287" s="15">
        <v>2300</v>
      </c>
      <c r="H287" s="22">
        <f>F287/G287</f>
        <v>7.1724637681159414E-2</v>
      </c>
    </row>
    <row r="288" spans="1:8" ht="15.75" thickBot="1">
      <c r="A288" s="120" t="s">
        <v>25</v>
      </c>
      <c r="B288" s="121"/>
      <c r="C288" s="121"/>
      <c r="D288" s="121"/>
      <c r="E288" s="121"/>
      <c r="F288" s="121"/>
      <c r="G288" s="121"/>
      <c r="H288" s="122"/>
    </row>
    <row r="289" spans="1:8">
      <c r="A289" s="96" t="s">
        <v>2</v>
      </c>
      <c r="B289" s="96" t="s">
        <v>3</v>
      </c>
      <c r="C289" s="96" t="s">
        <v>4</v>
      </c>
      <c r="D289" s="97" t="s">
        <v>8</v>
      </c>
      <c r="E289" s="96" t="s">
        <v>5</v>
      </c>
      <c r="F289" s="97" t="s">
        <v>36</v>
      </c>
      <c r="G289" s="99" t="s">
        <v>6</v>
      </c>
      <c r="H289" s="101" t="s">
        <v>7</v>
      </c>
    </row>
    <row r="290" spans="1:8">
      <c r="A290" s="97"/>
      <c r="B290" s="97"/>
      <c r="C290" s="97"/>
      <c r="D290" s="97"/>
      <c r="E290" s="97"/>
      <c r="F290" s="97"/>
      <c r="G290" s="100"/>
      <c r="H290" s="102"/>
    </row>
    <row r="291" spans="1:8" ht="36" customHeight="1" thickBot="1">
      <c r="A291" s="98"/>
      <c r="B291" s="98"/>
      <c r="C291" s="98"/>
      <c r="D291" s="98"/>
      <c r="E291" s="98"/>
      <c r="F291" s="98"/>
      <c r="G291" s="106"/>
      <c r="H291" s="107"/>
    </row>
    <row r="292" spans="1:8" ht="15.75" thickBot="1">
      <c r="A292" s="7">
        <v>111</v>
      </c>
      <c r="B292" s="8" t="s">
        <v>26</v>
      </c>
      <c r="C292" s="3" t="s">
        <v>19</v>
      </c>
      <c r="D292" s="3" t="s">
        <v>57</v>
      </c>
      <c r="E292" s="3">
        <v>136.72999999999999</v>
      </c>
      <c r="F292" s="82">
        <f>E292/30*2</f>
        <v>9.1153333333333322</v>
      </c>
      <c r="G292" s="13">
        <v>130</v>
      </c>
      <c r="H292" s="21">
        <f>F292/G292</f>
        <v>7.0117948717948714E-2</v>
      </c>
    </row>
    <row r="293" spans="1:8" ht="15.75" thickBot="1">
      <c r="A293" s="7">
        <v>112</v>
      </c>
      <c r="B293" s="8" t="s">
        <v>27</v>
      </c>
      <c r="C293" s="3" t="s">
        <v>19</v>
      </c>
      <c r="D293" s="3" t="s">
        <v>57</v>
      </c>
      <c r="E293" s="3">
        <v>174.55</v>
      </c>
      <c r="F293" s="82">
        <f>E293/30*2</f>
        <v>11.636666666666667</v>
      </c>
      <c r="G293" s="13">
        <v>300</v>
      </c>
      <c r="H293" s="21">
        <f>F293/G293</f>
        <v>3.8788888888888887E-2</v>
      </c>
    </row>
    <row r="294" spans="1:8" ht="15.75" thickBot="1">
      <c r="A294" s="7">
        <v>113</v>
      </c>
      <c r="B294" s="8" t="s">
        <v>28</v>
      </c>
      <c r="C294" s="3" t="s">
        <v>19</v>
      </c>
      <c r="D294" s="3" t="s">
        <v>57</v>
      </c>
      <c r="E294" s="3">
        <v>328.7</v>
      </c>
      <c r="F294" s="82">
        <f>E294/30*2</f>
        <v>21.913333333333334</v>
      </c>
      <c r="G294" s="13">
        <v>300</v>
      </c>
      <c r="H294" s="22">
        <f>F294/G294</f>
        <v>7.3044444444444454E-2</v>
      </c>
    </row>
    <row r="295" spans="1:8" ht="15.75" thickBot="1">
      <c r="A295" s="120" t="s">
        <v>101</v>
      </c>
      <c r="B295" s="121"/>
      <c r="C295" s="123"/>
      <c r="D295" s="121"/>
      <c r="E295" s="121"/>
      <c r="F295" s="121"/>
      <c r="G295" s="121"/>
      <c r="H295" s="122"/>
    </row>
    <row r="296" spans="1:8">
      <c r="A296" s="96" t="s">
        <v>2</v>
      </c>
      <c r="B296" s="99" t="s">
        <v>3</v>
      </c>
      <c r="C296" s="101" t="s">
        <v>4</v>
      </c>
      <c r="D296" s="125" t="s">
        <v>8</v>
      </c>
      <c r="E296" s="96" t="s">
        <v>5</v>
      </c>
      <c r="F296" s="97" t="s">
        <v>36</v>
      </c>
      <c r="G296" s="99" t="s">
        <v>6</v>
      </c>
      <c r="H296" s="101" t="s">
        <v>7</v>
      </c>
    </row>
    <row r="297" spans="1:8">
      <c r="A297" s="97"/>
      <c r="B297" s="100"/>
      <c r="C297" s="102"/>
      <c r="D297" s="125"/>
      <c r="E297" s="97"/>
      <c r="F297" s="97"/>
      <c r="G297" s="100"/>
      <c r="H297" s="102"/>
    </row>
    <row r="298" spans="1:8" ht="32.25" customHeight="1" thickBot="1">
      <c r="A298" s="97"/>
      <c r="B298" s="100"/>
      <c r="C298" s="124"/>
      <c r="D298" s="126"/>
      <c r="E298" s="97"/>
      <c r="F298" s="98"/>
      <c r="G298" s="100"/>
      <c r="H298" s="102"/>
    </row>
    <row r="299" spans="1:8" ht="15.75" thickBot="1">
      <c r="A299" s="36">
        <v>114</v>
      </c>
      <c r="B299" s="38" t="s">
        <v>80</v>
      </c>
      <c r="C299" s="43" t="s">
        <v>19</v>
      </c>
      <c r="D299" s="39" t="s">
        <v>11</v>
      </c>
      <c r="E299" s="36">
        <v>29.13</v>
      </c>
      <c r="F299" s="90">
        <f>E299/30*30</f>
        <v>29.13</v>
      </c>
      <c r="G299" s="37">
        <v>360</v>
      </c>
      <c r="H299" s="40">
        <f>F299/G299</f>
        <v>8.0916666666666665E-2</v>
      </c>
    </row>
    <row r="300" spans="1:8" ht="15.75" customHeight="1" thickBot="1">
      <c r="A300" s="91" t="s">
        <v>29</v>
      </c>
      <c r="B300" s="92"/>
      <c r="C300" s="92"/>
      <c r="D300" s="92"/>
      <c r="E300" s="92"/>
      <c r="F300" s="92"/>
      <c r="G300" s="92"/>
      <c r="H300" s="92"/>
    </row>
    <row r="301" spans="1:8" ht="15.75" thickBot="1">
      <c r="A301" s="115" t="s">
        <v>30</v>
      </c>
      <c r="B301" s="116"/>
      <c r="C301" s="116"/>
      <c r="D301" s="116"/>
      <c r="E301" s="117"/>
      <c r="F301" s="18">
        <f>SUM(H273:H279)</f>
        <v>2.4682166666666667</v>
      </c>
      <c r="G301" s="118" t="s">
        <v>39</v>
      </c>
      <c r="H301" s="119"/>
    </row>
    <row r="302" spans="1:8" ht="15.75" thickBot="1">
      <c r="A302" s="115" t="s">
        <v>31</v>
      </c>
      <c r="B302" s="116"/>
      <c r="C302" s="116"/>
      <c r="D302" s="116"/>
      <c r="E302" s="117"/>
      <c r="F302" s="19">
        <f>SUM(H267+H268+H269+H270+H271+H272+H284+H285+H286+H287+H292+H293+H294+H299)</f>
        <v>5.882963785070606</v>
      </c>
      <c r="G302" s="118" t="s">
        <v>40</v>
      </c>
      <c r="H302" s="119"/>
    </row>
    <row r="303" spans="1:8" ht="15.75" thickBot="1">
      <c r="A303" s="115" t="s">
        <v>32</v>
      </c>
      <c r="B303" s="116"/>
      <c r="C303" s="116"/>
      <c r="D303" s="116"/>
      <c r="E303" s="117"/>
      <c r="F303" s="19">
        <f>SUM(F301:F302)</f>
        <v>8.3511804517372727</v>
      </c>
      <c r="G303" s="118" t="s">
        <v>41</v>
      </c>
      <c r="H303" s="119"/>
    </row>
  </sheetData>
  <mergeCells count="331">
    <mergeCell ref="G296:G298"/>
    <mergeCell ref="H296:H298"/>
    <mergeCell ref="A4:H4"/>
    <mergeCell ref="A5:H5"/>
    <mergeCell ref="A6:H6"/>
    <mergeCell ref="A7:H7"/>
    <mergeCell ref="A8:A10"/>
    <mergeCell ref="B8:B10"/>
    <mergeCell ref="C8:C10"/>
    <mergeCell ref="A17:H17"/>
    <mergeCell ref="A18:A20"/>
    <mergeCell ref="B18:B20"/>
    <mergeCell ref="C18:C20"/>
    <mergeCell ref="A35:E35"/>
    <mergeCell ref="G35:H35"/>
    <mergeCell ref="A33:E33"/>
    <mergeCell ref="G33:H33"/>
    <mergeCell ref="A34:E34"/>
    <mergeCell ref="G34:H34"/>
    <mergeCell ref="A27:A29"/>
    <mergeCell ref="B27:B29"/>
    <mergeCell ref="C27:C29"/>
    <mergeCell ref="H18:H20"/>
    <mergeCell ref="H8:H10"/>
    <mergeCell ref="D27:D29"/>
    <mergeCell ref="E27:E29"/>
    <mergeCell ref="F27:F29"/>
    <mergeCell ref="G27:G29"/>
    <mergeCell ref="H27:H29"/>
    <mergeCell ref="F8:F10"/>
    <mergeCell ref="D8:D10"/>
    <mergeCell ref="E8:E10"/>
    <mergeCell ref="G8:G10"/>
    <mergeCell ref="D18:D20"/>
    <mergeCell ref="E18:E20"/>
    <mergeCell ref="F18:F20"/>
    <mergeCell ref="G18:G20"/>
    <mergeCell ref="A26:H26"/>
    <mergeCell ref="A39:H39"/>
    <mergeCell ref="A40:H40"/>
    <mergeCell ref="A41:H41"/>
    <mergeCell ref="A42:H42"/>
    <mergeCell ref="A43:A45"/>
    <mergeCell ref="B43:B45"/>
    <mergeCell ref="C43:C45"/>
    <mergeCell ref="D43:D45"/>
    <mergeCell ref="E43:E45"/>
    <mergeCell ref="F43:F45"/>
    <mergeCell ref="G43:G45"/>
    <mergeCell ref="H43:H45"/>
    <mergeCell ref="A52:H52"/>
    <mergeCell ref="A53:A55"/>
    <mergeCell ref="B53:B55"/>
    <mergeCell ref="C53:C55"/>
    <mergeCell ref="D53:D55"/>
    <mergeCell ref="E53:E55"/>
    <mergeCell ref="F53:F55"/>
    <mergeCell ref="G53:G55"/>
    <mergeCell ref="H53:H55"/>
    <mergeCell ref="A73:H73"/>
    <mergeCell ref="A78:H79"/>
    <mergeCell ref="A61:H61"/>
    <mergeCell ref="A62:A64"/>
    <mergeCell ref="B62:B64"/>
    <mergeCell ref="C62:C64"/>
    <mergeCell ref="D62:D64"/>
    <mergeCell ref="E62:E64"/>
    <mergeCell ref="F62:F64"/>
    <mergeCell ref="G62:G64"/>
    <mergeCell ref="H62:H64"/>
    <mergeCell ref="A76:E76"/>
    <mergeCell ref="G76:H76"/>
    <mergeCell ref="A68:H68"/>
    <mergeCell ref="A69:A71"/>
    <mergeCell ref="B69:B71"/>
    <mergeCell ref="C69:C71"/>
    <mergeCell ref="D69:D71"/>
    <mergeCell ref="E69:E71"/>
    <mergeCell ref="F69:F71"/>
    <mergeCell ref="G69:G71"/>
    <mergeCell ref="H69:H71"/>
    <mergeCell ref="A80:H80"/>
    <mergeCell ref="A81:H81"/>
    <mergeCell ref="A82:H82"/>
    <mergeCell ref="A74:E74"/>
    <mergeCell ref="G74:H74"/>
    <mergeCell ref="A75:E75"/>
    <mergeCell ref="G75:H75"/>
    <mergeCell ref="A83:H83"/>
    <mergeCell ref="A84:A86"/>
    <mergeCell ref="B84:B86"/>
    <mergeCell ref="C84:C86"/>
    <mergeCell ref="D84:D86"/>
    <mergeCell ref="E84:E86"/>
    <mergeCell ref="F84:F86"/>
    <mergeCell ref="G84:G86"/>
    <mergeCell ref="H84:H86"/>
    <mergeCell ref="A93:H93"/>
    <mergeCell ref="A94:A96"/>
    <mergeCell ref="B94:B96"/>
    <mergeCell ref="C94:C96"/>
    <mergeCell ref="D94:D96"/>
    <mergeCell ref="E94:E96"/>
    <mergeCell ref="F94:F96"/>
    <mergeCell ref="G94:G96"/>
    <mergeCell ref="H94:H96"/>
    <mergeCell ref="A106:H106"/>
    <mergeCell ref="A111:H112"/>
    <mergeCell ref="A100:H100"/>
    <mergeCell ref="A101:A103"/>
    <mergeCell ref="B101:B103"/>
    <mergeCell ref="C101:C103"/>
    <mergeCell ref="D101:D103"/>
    <mergeCell ref="E101:E103"/>
    <mergeCell ref="F101:F103"/>
    <mergeCell ref="G101:G103"/>
    <mergeCell ref="H101:H103"/>
    <mergeCell ref="A109:E109"/>
    <mergeCell ref="G109:H109"/>
    <mergeCell ref="A113:H113"/>
    <mergeCell ref="A114:H114"/>
    <mergeCell ref="A115:H115"/>
    <mergeCell ref="A107:E107"/>
    <mergeCell ref="G107:H107"/>
    <mergeCell ref="A108:E108"/>
    <mergeCell ref="G108:H108"/>
    <mergeCell ref="A116:H116"/>
    <mergeCell ref="A117:A119"/>
    <mergeCell ref="B117:B119"/>
    <mergeCell ref="C117:C119"/>
    <mergeCell ref="D117:D119"/>
    <mergeCell ref="E117:E119"/>
    <mergeCell ref="F117:F119"/>
    <mergeCell ref="G117:G119"/>
    <mergeCell ref="H117:H119"/>
    <mergeCell ref="A126:H126"/>
    <mergeCell ref="A127:A129"/>
    <mergeCell ref="B127:B129"/>
    <mergeCell ref="C127:C129"/>
    <mergeCell ref="D127:D129"/>
    <mergeCell ref="E127:E129"/>
    <mergeCell ref="F127:F129"/>
    <mergeCell ref="G127:G129"/>
    <mergeCell ref="H127:H129"/>
    <mergeCell ref="A140:H140"/>
    <mergeCell ref="A145:H146"/>
    <mergeCell ref="A134:H134"/>
    <mergeCell ref="A135:A137"/>
    <mergeCell ref="B135:B137"/>
    <mergeCell ref="C135:C137"/>
    <mergeCell ref="D135:D137"/>
    <mergeCell ref="E135:E137"/>
    <mergeCell ref="F135:F137"/>
    <mergeCell ref="G135:G137"/>
    <mergeCell ref="H135:H137"/>
    <mergeCell ref="A143:E143"/>
    <mergeCell ref="G143:H143"/>
    <mergeCell ref="A147:H147"/>
    <mergeCell ref="A148:H148"/>
    <mergeCell ref="A149:H149"/>
    <mergeCell ref="A141:E141"/>
    <mergeCell ref="G141:H141"/>
    <mergeCell ref="A142:E142"/>
    <mergeCell ref="G142:H142"/>
    <mergeCell ref="A150:H150"/>
    <mergeCell ref="A151:A153"/>
    <mergeCell ref="B151:B153"/>
    <mergeCell ref="C151:C153"/>
    <mergeCell ref="D151:D153"/>
    <mergeCell ref="E151:E153"/>
    <mergeCell ref="F151:F153"/>
    <mergeCell ref="G151:G153"/>
    <mergeCell ref="H151:H153"/>
    <mergeCell ref="A161:H161"/>
    <mergeCell ref="A162:A164"/>
    <mergeCell ref="B162:B164"/>
    <mergeCell ref="C162:C164"/>
    <mergeCell ref="D162:D164"/>
    <mergeCell ref="E162:E164"/>
    <mergeCell ref="F162:F164"/>
    <mergeCell ref="G162:G164"/>
    <mergeCell ref="H162:H164"/>
    <mergeCell ref="A177:H177"/>
    <mergeCell ref="A182:H183"/>
    <mergeCell ref="A170:H170"/>
    <mergeCell ref="A171:A173"/>
    <mergeCell ref="B171:B173"/>
    <mergeCell ref="C171:C173"/>
    <mergeCell ref="D171:D173"/>
    <mergeCell ref="E171:E173"/>
    <mergeCell ref="F171:F173"/>
    <mergeCell ref="G171:G173"/>
    <mergeCell ref="H171:H173"/>
    <mergeCell ref="A180:E180"/>
    <mergeCell ref="G180:H180"/>
    <mergeCell ref="A184:H184"/>
    <mergeCell ref="A185:H185"/>
    <mergeCell ref="A186:H186"/>
    <mergeCell ref="A178:E178"/>
    <mergeCell ref="G178:H178"/>
    <mergeCell ref="A179:E179"/>
    <mergeCell ref="G179:H179"/>
    <mergeCell ref="A187:H187"/>
    <mergeCell ref="A188:A190"/>
    <mergeCell ref="B188:B190"/>
    <mergeCell ref="C188:C190"/>
    <mergeCell ref="D188:D190"/>
    <mergeCell ref="E188:E190"/>
    <mergeCell ref="F188:F190"/>
    <mergeCell ref="G188:G190"/>
    <mergeCell ref="H188:H190"/>
    <mergeCell ref="A197:H197"/>
    <mergeCell ref="A198:A200"/>
    <mergeCell ref="B198:B200"/>
    <mergeCell ref="C198:C200"/>
    <mergeCell ref="D198:D200"/>
    <mergeCell ref="E198:E200"/>
    <mergeCell ref="F198:F200"/>
    <mergeCell ref="G198:G200"/>
    <mergeCell ref="H198:H200"/>
    <mergeCell ref="A212:H212"/>
    <mergeCell ref="A217:H218"/>
    <mergeCell ref="A206:H206"/>
    <mergeCell ref="A207:A209"/>
    <mergeCell ref="B207:B209"/>
    <mergeCell ref="C207:C209"/>
    <mergeCell ref="D207:D209"/>
    <mergeCell ref="E207:E209"/>
    <mergeCell ref="F207:F209"/>
    <mergeCell ref="G207:G209"/>
    <mergeCell ref="H207:H209"/>
    <mergeCell ref="A215:E215"/>
    <mergeCell ref="G215:H215"/>
    <mergeCell ref="A219:H219"/>
    <mergeCell ref="A220:H220"/>
    <mergeCell ref="A221:H221"/>
    <mergeCell ref="A213:E213"/>
    <mergeCell ref="G213:H213"/>
    <mergeCell ref="A214:E214"/>
    <mergeCell ref="G214:H214"/>
    <mergeCell ref="A222:H222"/>
    <mergeCell ref="A223:A225"/>
    <mergeCell ref="B223:B225"/>
    <mergeCell ref="C223:C225"/>
    <mergeCell ref="D223:D225"/>
    <mergeCell ref="E223:E225"/>
    <mergeCell ref="F223:F225"/>
    <mergeCell ref="G223:G225"/>
    <mergeCell ref="H223:H225"/>
    <mergeCell ref="A233:H233"/>
    <mergeCell ref="A234:A236"/>
    <mergeCell ref="B234:B236"/>
    <mergeCell ref="C234:C236"/>
    <mergeCell ref="D234:D236"/>
    <mergeCell ref="E234:E236"/>
    <mergeCell ref="F234:F236"/>
    <mergeCell ref="G234:G236"/>
    <mergeCell ref="H234:H236"/>
    <mergeCell ref="A254:E254"/>
    <mergeCell ref="G254:H254"/>
    <mergeCell ref="A255:E255"/>
    <mergeCell ref="G255:H255"/>
    <mergeCell ref="A253:H253"/>
    <mergeCell ref="A258:H259"/>
    <mergeCell ref="A241:H241"/>
    <mergeCell ref="A249:A251"/>
    <mergeCell ref="B242:B244"/>
    <mergeCell ref="C242:C244"/>
    <mergeCell ref="D242:D244"/>
    <mergeCell ref="E242:E244"/>
    <mergeCell ref="F242:F244"/>
    <mergeCell ref="G242:G244"/>
    <mergeCell ref="H242:H244"/>
    <mergeCell ref="D264:D266"/>
    <mergeCell ref="E264:E266"/>
    <mergeCell ref="F264:F266"/>
    <mergeCell ref="G264:G266"/>
    <mergeCell ref="H264:H266"/>
    <mergeCell ref="A256:E256"/>
    <mergeCell ref="G256:H256"/>
    <mergeCell ref="A260:H260"/>
    <mergeCell ref="A261:H261"/>
    <mergeCell ref="A262:H262"/>
    <mergeCell ref="A32:H32"/>
    <mergeCell ref="A37:H38"/>
    <mergeCell ref="A2:H3"/>
    <mergeCell ref="A303:E303"/>
    <mergeCell ref="G303:H303"/>
    <mergeCell ref="A301:E301"/>
    <mergeCell ref="G301:H301"/>
    <mergeCell ref="A302:E302"/>
    <mergeCell ref="G302:H302"/>
    <mergeCell ref="A288:H288"/>
    <mergeCell ref="A289:A291"/>
    <mergeCell ref="B289:B291"/>
    <mergeCell ref="C289:C291"/>
    <mergeCell ref="D289:D291"/>
    <mergeCell ref="E289:E291"/>
    <mergeCell ref="F289:F291"/>
    <mergeCell ref="G289:G291"/>
    <mergeCell ref="H289:H291"/>
    <mergeCell ref="A295:H295"/>
    <mergeCell ref="A296:A298"/>
    <mergeCell ref="B296:B298"/>
    <mergeCell ref="C296:C298"/>
    <mergeCell ref="D296:D298"/>
    <mergeCell ref="E296:E298"/>
    <mergeCell ref="A300:H300"/>
    <mergeCell ref="A248:H248"/>
    <mergeCell ref="A242:A244"/>
    <mergeCell ref="B249:B251"/>
    <mergeCell ref="C249:C251"/>
    <mergeCell ref="D249:D251"/>
    <mergeCell ref="E249:E251"/>
    <mergeCell ref="F249:F251"/>
    <mergeCell ref="G249:G251"/>
    <mergeCell ref="H249:H251"/>
    <mergeCell ref="F296:F298"/>
    <mergeCell ref="A280:H280"/>
    <mergeCell ref="A281:A283"/>
    <mergeCell ref="B281:B283"/>
    <mergeCell ref="C281:C283"/>
    <mergeCell ref="D281:D283"/>
    <mergeCell ref="E281:E283"/>
    <mergeCell ref="F281:F283"/>
    <mergeCell ref="G281:G283"/>
    <mergeCell ref="H281:H283"/>
    <mergeCell ref="A263:H263"/>
    <mergeCell ref="A264:A266"/>
    <mergeCell ref="B264:B266"/>
    <mergeCell ref="C264:C266"/>
  </mergeCells>
  <pageMargins left="0.51181102362204722" right="0.39370078740157483" top="0.78740157480314965" bottom="0.78740157480314965" header="0.31496062992125984" footer="0.31496062992125984"/>
  <pageSetup paperSize="9" scale="9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antonio.ferreira</dc:creator>
  <cp:lastModifiedBy>antonio.ferreira</cp:lastModifiedBy>
  <cp:lastPrinted>2022-03-24T10:59:46Z</cp:lastPrinted>
  <dcterms:created xsi:type="dcterms:W3CDTF">2019-02-19T15:18:49Z</dcterms:created>
  <dcterms:modified xsi:type="dcterms:W3CDTF">2022-03-24T18:07:13Z</dcterms:modified>
</cp:coreProperties>
</file>