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Formação" sheetId="1" state="visible" r:id="rId2"/>
    <sheet name="Formação (2)" sheetId="2" state="visible" r:id="rId3"/>
  </sheets>
  <definedNames>
    <definedName function="false" hidden="false" localSheetId="0" name="__DdeLink__1184_483150941" vbProcedure="false">Formação!$B$74</definedName>
    <definedName function="false" hidden="false" localSheetId="1" name="__DdeLink__1184_483150941" vbProcedure="false">'Formação (2)'!$B$77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<sst xmlns="http://schemas.openxmlformats.org/spreadsheetml/2006/main" count="177" uniqueCount="59">
  <si>
    <t xml:space="preserve">PREÇO MÁXIMO ACEITÁVEL PELA ADMINISTRAÇÃO</t>
  </si>
  <si>
    <r>
      <rPr>
        <b val="true"/>
        <sz val="10"/>
        <rFont val="Arial"/>
        <family val="2"/>
        <charset val="1"/>
      </rPr>
      <t xml:space="preserve">Objeto:</t>
    </r>
    <r>
      <rPr>
        <sz val="11"/>
        <color rgb="FF000000"/>
        <rFont val="Calibri"/>
        <family val="2"/>
        <charset val="1"/>
      </rPr>
      <t xml:space="preserve"> Aquisição de Aves, Carnes e Embutidos em geral</t>
    </r>
  </si>
  <si>
    <t xml:space="preserve">Item</t>
  </si>
  <si>
    <t xml:space="preserve">Descrição</t>
  </si>
  <si>
    <t xml:space="preserve">Unidade</t>
  </si>
  <si>
    <t xml:space="preserve">Qtd.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</si>
  <si>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</si>
  <si>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</si>
  <si>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</si>
  <si>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</si>
  <si>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</si>
  <si>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COT 6</t>
  </si>
  <si>
    <t xml:space="preserve">COT 7</t>
  </si>
  <si>
    <t xml:space="preserve">MÉDIA</t>
  </si>
  <si>
    <t xml:space="preserve">Total</t>
  </si>
  <si>
    <t xml:space="preserve">Desvio Padrão</t>
  </si>
  <si>
    <t xml:space="preserve">Coeficiente</t>
  </si>
  <si>
    <t xml:space="preserve">Método</t>
  </si>
  <si>
    <t xml:space="preserve">Kg</t>
  </si>
  <si>
    <t xml:space="preserve">-</t>
  </si>
  <si>
    <t xml:space="preserve">Valor Total da Aquisição / Contratação</t>
  </si>
  <si>
    <t xml:space="preserve">PLANILHA DE FORMAÇÃO DE PREÇO </t>
  </si>
  <si>
    <r>
      <rPr>
        <b val="true"/>
        <sz val="10"/>
        <rFont val="Arial"/>
        <family val="2"/>
        <charset val="1"/>
      </rPr>
      <t xml:space="preserve">Objeto:</t>
    </r>
    <r>
      <rPr>
        <sz val="11"/>
        <color rgb="FF000000"/>
        <rFont val="Calibri"/>
        <family val="2"/>
        <charset val="1"/>
      </rPr>
      <t xml:space="preserve"> Aquisição de Ração Animal</t>
    </r>
  </si>
  <si>
    <t xml:space="preserve">Farelo de Algodão – CATMAT 233937</t>
  </si>
  <si>
    <t xml:space="preserve">Saco 50 kg</t>
  </si>
  <si>
    <t xml:space="preserve">Farelo de milho – CATMAT 310509</t>
  </si>
  <si>
    <t xml:space="preserve">Saco 40 kg</t>
  </si>
  <si>
    <t xml:space="preserve">Mediana</t>
  </si>
  <si>
    <t xml:space="preserve">Farelo de soja – CATMAT 293585</t>
  </si>
  <si>
    <t xml:space="preserve">Farelo de trigo – CATMAT 293606</t>
  </si>
  <si>
    <t xml:space="preserve">Saco 30 kg</t>
  </si>
  <si>
    <t xml:space="preserve">Caroço de algodão – CATMAT 74381</t>
  </si>
  <si>
    <t xml:space="preserve">Ração para suíno – CATMAT 246375:</t>
  </si>
  <si>
    <t xml:space="preserve">Ração para peixes tipo 1 – CATMAT 296260</t>
  </si>
  <si>
    <t xml:space="preserve">Saco 25 kg</t>
  </si>
  <si>
    <t xml:space="preserve">Ração para peixes tipo 2 – CATMAT 453430</t>
  </si>
  <si>
    <t xml:space="preserve">Ração para peixes tipo 3 – CATMAT 414383</t>
  </si>
  <si>
    <t xml:space="preserve">Ração completa para equinos em mantença – CATMAT 444832</t>
  </si>
  <si>
    <t xml:space="preserve">Núcleo suíno tipo 1 – CATMAT 294173</t>
  </si>
  <si>
    <t xml:space="preserve">Núcleo suíno tipo 2 – CATMAT 294169</t>
  </si>
  <si>
    <t xml:space="preserve">Núcleo postura tipo 1 – CATMAT 294167</t>
  </si>
  <si>
    <t xml:space="preserve">Núcleo postura tipo 2 – CATMAT 294100</t>
  </si>
  <si>
    <t xml:space="preserve">Suplemento alimentar animal tipo 1 – CATMAT 233635</t>
  </si>
  <si>
    <t xml:space="preserve">Suplemento alimentar animal tipo 2 – CATMAT 233635</t>
  </si>
  <si>
    <t xml:space="preserve">Melaço de Cana-de-açúcar em pó – CATMAT 474493</t>
  </si>
  <si>
    <t xml:space="preserve">Sal mineral tipo 1 – CATMAT 315758</t>
  </si>
  <si>
    <t xml:space="preserve">Sal mineral tipo 2 – CATMAT 315758</t>
  </si>
  <si>
    <t xml:space="preserve">Sal Mineral para equídeos – CATMAT 420915</t>
  </si>
  <si>
    <t xml:space="preserve">Calcário Calcítico – CATMAT 457959</t>
  </si>
  <si>
    <t xml:space="preserve">Sal comum – CATMAT 291893</t>
  </si>
  <si>
    <t xml:space="preserve">Milho em grão – CATMAT 241543</t>
  </si>
  <si>
    <t xml:space="preserve">Saco 60 kg</t>
  </si>
  <si>
    <t xml:space="preserve">Feno de capim tifton 85 – CATMAT 453421</t>
  </si>
  <si>
    <t xml:space="preserve">Saco 10 kg</t>
  </si>
  <si>
    <t xml:space="preserve">Preço Público / Internet</t>
  </si>
  <si>
    <t xml:space="preserve">Agropecuária Cariri</t>
  </si>
  <si>
    <t xml:space="preserve">AGROPET</t>
  </si>
  <si>
    <t xml:space="preserve">Fouchê Vision</t>
  </si>
  <si>
    <t xml:space="preserve">AGROTOP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</si>
</sst>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[$R$-416]\ #,##0.00;[RED]\-[$R$-416]\ #,##0.00"/>
    <numFmt numFmtId="168" formatCode="0.0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99FFCC"/>
        <bgColor rgb="FF99FFFF"/>
      </patternFill>
    </fill>
    <fill>
      <patternFill patternType="solid">
        <fgColor rgb="FF000000"/>
        <bgColor rgb="FF003300"/>
      </patternFill>
    </fill>
    <fill>
      <patternFill patternType="solid">
        <fgColor rgb="FF000099"/>
        <bgColor rgb="FF000080"/>
      </patternFill>
    </fill>
    <fill>
      <patternFill patternType="solid">
        <fgColor rgb="FF009900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66"/>
        <bgColor rgb="FFFFFF00"/>
      </patternFill>
    </fill>
    <fill>
      <patternFill patternType="solid">
        <fgColor rgb="FF33CC33"/>
        <bgColor rgb="FF33CCCC"/>
      </patternFill>
    </fill>
    <fill>
      <patternFill patternType="solid">
        <fgColor rgb="FF99FFFF"/>
        <bgColor rgb="FF99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11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11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99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CC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0" activeCellId="0" sqref="E30"/>
    </sheetView>
  </sheetViews>
  <sheetFormatPr defaultRowHeight="15"/>
  <cols>
    <col collapsed="false" hidden="false" max="1" min="1" style="0" width="8.36734693877551"/>
    <col collapsed="false" hidden="false" max="2" min="2" style="0" width="36.1785714285714"/>
    <col collapsed="false" hidden="false" max="11" min="3" style="0" width="8.50510204081633"/>
    <col collapsed="false" hidden="false" max="12" min="12" style="0" width="8.77551020408163"/>
    <col collapsed="false" hidden="false" max="13" min="13" style="0" width="7.96428571428571"/>
    <col collapsed="false" hidden="false" max="14" min="14" style="0" width="9.71938775510204"/>
    <col collapsed="false" hidden="false" max="15" min="15" style="0" width="8.10204081632653"/>
    <col collapsed="false" hidden="false" max="16" min="16" style="0" width="8.36734693877551"/>
    <col collapsed="false" hidden="false" max="1025" min="17" style="0" width="8.50510204081633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5" hidden="false" customHeight="false" outlineLevel="0" collapsed="false">
      <c r="H2" s="2"/>
      <c r="I2" s="2"/>
      <c r="J2" s="2"/>
      <c r="K2" s="2"/>
    </row>
    <row r="3" customFormat="false" ht="1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5" hidden="false" customHeight="false" outlineLevel="0" collapsed="false">
      <c r="H4" s="2"/>
      <c r="I4" s="2"/>
      <c r="J4" s="2"/>
      <c r="K4" s="2"/>
    </row>
    <row r="5" customFormat="false" ht="15" hidden="false" customHeight="false" outlineLevel="0" collapsed="false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6" t="s">
        <v>13</v>
      </c>
      <c r="M5" s="6" t="s">
        <v>14</v>
      </c>
      <c r="N5" s="7" t="s">
        <v>15</v>
      </c>
      <c r="O5" s="7" t="s">
        <v>16</v>
      </c>
      <c r="P5" s="6" t="s">
        <v>17</v>
      </c>
    </row>
    <row r="6" customFormat="false" ht="15" hidden="false" customHeight="false" outlineLevel="0" collapsed="false">
      <c r="A6" s="8" t="n">
        <v>18</v>
      </c>
      <c r="B6" s="9"/>
      <c r="C6" s="10" t="s">
        <v>18</v>
      </c>
      <c r="D6" s="11"/>
      <c r="E6" s="12" t="n">
        <v>35.29</v>
      </c>
      <c r="F6" s="12" t="n">
        <v>36</v>
      </c>
      <c r="G6" s="12" t="n">
        <v>35.99</v>
      </c>
      <c r="H6" s="13" t="n">
        <v>38.84</v>
      </c>
      <c r="I6" s="12" t="n">
        <v>46</v>
      </c>
      <c r="J6" s="12" t="n">
        <v>39</v>
      </c>
      <c r="K6" s="12" t="n">
        <v>49</v>
      </c>
      <c r="L6" s="14" t="n">
        <f aca="false">SUM(E6:K6)/7</f>
        <v>40.0171428571429</v>
      </c>
      <c r="M6" s="15" t="n">
        <f aca="false">D6*L6</f>
        <v>0</v>
      </c>
      <c r="N6" s="16" t="n">
        <f aca="false">_xlfn.STDEV.P(E6:K6)</f>
        <v>4.98007089532358</v>
      </c>
      <c r="O6" s="17" t="n">
        <f aca="false">N6/L6</f>
        <v>0.124448437338516</v>
      </c>
      <c r="P6" s="18"/>
    </row>
    <row r="7" customFormat="false" ht="15" hidden="false" customHeight="false" outlineLevel="0" collapsed="false">
      <c r="A7" s="8" t="n">
        <v>19</v>
      </c>
      <c r="B7" s="9"/>
      <c r="C7" s="10" t="s">
        <v>18</v>
      </c>
      <c r="D7" s="11"/>
      <c r="E7" s="12" t="n">
        <v>36.84</v>
      </c>
      <c r="F7" s="12" t="n">
        <v>33.8</v>
      </c>
      <c r="G7" s="13" t="n">
        <v>35</v>
      </c>
      <c r="H7" s="12" t="n">
        <v>29.99</v>
      </c>
      <c r="I7" s="12" t="n">
        <v>42.5</v>
      </c>
      <c r="J7" s="12" t="n">
        <v>27</v>
      </c>
      <c r="K7" s="12" t="n">
        <v>43</v>
      </c>
      <c r="L7" s="14" t="n">
        <f aca="false">SUM(E7:K7)/7</f>
        <v>35.4471428571429</v>
      </c>
      <c r="M7" s="15" t="n">
        <f aca="false">D7*L7</f>
        <v>0</v>
      </c>
      <c r="N7" s="16" t="n">
        <f aca="false">_xlfn.STDEV.P(E7:K7)</f>
        <v>5.51331042448498</v>
      </c>
      <c r="O7" s="17" t="n">
        <f aca="false">N7/L7</f>
        <v>0.155536101928001</v>
      </c>
      <c r="P7" s="18"/>
    </row>
    <row r="8" customFormat="false" ht="15" hidden="false" customHeight="false" outlineLevel="0" collapsed="false">
      <c r="A8" s="8" t="n">
        <v>20</v>
      </c>
      <c r="B8" s="9"/>
      <c r="C8" s="10" t="s">
        <v>18</v>
      </c>
      <c r="D8" s="11"/>
      <c r="E8" s="12" t="n">
        <v>28</v>
      </c>
      <c r="F8" s="13" t="n">
        <v>33.7</v>
      </c>
      <c r="G8" s="12" t="n">
        <v>30.99</v>
      </c>
      <c r="H8" s="12" t="n">
        <v>34.5</v>
      </c>
      <c r="I8" s="12" t="n">
        <v>38</v>
      </c>
      <c r="J8" s="12" t="n">
        <v>28</v>
      </c>
      <c r="K8" s="12" t="n">
        <v>39</v>
      </c>
      <c r="L8" s="14" t="n">
        <f aca="false">SUM(E8:K8)/7</f>
        <v>33.17</v>
      </c>
      <c r="M8" s="15" t="n">
        <f aca="false">D8*L8</f>
        <v>0</v>
      </c>
      <c r="N8" s="16" t="n">
        <f aca="false">_xlfn.STDEV.P(E8:K8)</f>
        <v>4.09839341345222</v>
      </c>
      <c r="O8" s="17" t="n">
        <f aca="false">N8/L8</f>
        <v>0.123557232844505</v>
      </c>
      <c r="P8" s="18"/>
    </row>
    <row r="9" customFormat="false" ht="15" hidden="false" customHeight="false" outlineLevel="0" collapsed="false">
      <c r="A9" s="8" t="n">
        <v>21</v>
      </c>
      <c r="B9" s="9"/>
      <c r="C9" s="10" t="s">
        <v>18</v>
      </c>
      <c r="D9" s="11"/>
      <c r="E9" s="13" t="n">
        <v>20.5</v>
      </c>
      <c r="F9" s="12" t="n">
        <v>19.8</v>
      </c>
      <c r="G9" s="12" t="n">
        <v>22.99</v>
      </c>
      <c r="H9" s="12" t="n">
        <v>17.99</v>
      </c>
      <c r="I9" s="12" t="n">
        <v>21.8</v>
      </c>
      <c r="J9" s="12" t="n">
        <v>16</v>
      </c>
      <c r="K9" s="12" t="n">
        <v>23</v>
      </c>
      <c r="L9" s="14" t="n">
        <f aca="false">SUM(E9:K9)/7</f>
        <v>20.2971428571429</v>
      </c>
      <c r="M9" s="15" t="n">
        <f aca="false">D9*L9</f>
        <v>0</v>
      </c>
      <c r="N9" s="16" t="n">
        <f aca="false">_xlfn.STDEV.P(E9:K9)</f>
        <v>2.41696807878746</v>
      </c>
      <c r="O9" s="17" t="n">
        <f aca="false">N9/L9</f>
        <v>0.119079226854675</v>
      </c>
      <c r="P9" s="18"/>
    </row>
    <row r="10" customFormat="false" ht="15" hidden="false" customHeight="false" outlineLevel="0" collapsed="false">
      <c r="A10" s="8" t="n">
        <v>22</v>
      </c>
      <c r="B10" s="9"/>
      <c r="C10" s="10" t="s">
        <v>18</v>
      </c>
      <c r="D10" s="11"/>
      <c r="E10" s="12" t="n">
        <v>38.8</v>
      </c>
      <c r="F10" s="12" t="n">
        <v>40.1</v>
      </c>
      <c r="G10" s="13" t="n">
        <v>39.98</v>
      </c>
      <c r="H10" s="12" t="n">
        <v>43.99</v>
      </c>
      <c r="I10" s="12" t="n">
        <v>46</v>
      </c>
      <c r="J10" s="12" t="n">
        <v>38</v>
      </c>
      <c r="K10" s="12" t="n">
        <v>29</v>
      </c>
      <c r="L10" s="14" t="n">
        <f aca="false">SUM(E10:K10)/7</f>
        <v>39.41</v>
      </c>
      <c r="M10" s="15" t="n">
        <f aca="false">D10*L10</f>
        <v>0</v>
      </c>
      <c r="N10" s="16" t="n">
        <f aca="false">_xlfn.STDEV.P(E10:K10)</f>
        <v>5.0133222517608</v>
      </c>
      <c r="O10" s="17" t="n">
        <f aca="false">N10/L10</f>
        <v>0.127209394868328</v>
      </c>
      <c r="P10" s="18"/>
    </row>
    <row r="11" customFormat="false" ht="15" hidden="false" customHeight="false" outlineLevel="0" collapsed="false">
      <c r="A11" s="8" t="n">
        <v>23</v>
      </c>
      <c r="B11" s="9"/>
      <c r="C11" s="10" t="s">
        <v>18</v>
      </c>
      <c r="D11" s="11"/>
      <c r="E11" s="12" t="n">
        <v>24</v>
      </c>
      <c r="F11" s="12" t="n">
        <v>28.8</v>
      </c>
      <c r="G11" s="12" t="n">
        <v>26.99</v>
      </c>
      <c r="H11" s="12" t="n">
        <v>32.99</v>
      </c>
      <c r="I11" s="12" t="n">
        <v>32</v>
      </c>
      <c r="J11" s="12" t="n">
        <v>30</v>
      </c>
      <c r="K11" s="13" t="n">
        <v>29</v>
      </c>
      <c r="L11" s="14" t="n">
        <f aca="false">SUM(E11:K11)/7</f>
        <v>29.1114285714286</v>
      </c>
      <c r="M11" s="15" t="n">
        <f aca="false">D11*L11</f>
        <v>0</v>
      </c>
      <c r="N11" s="16" t="n">
        <f aca="false">_xlfn.STDEV.P(E11:K11)</f>
        <v>2.80084899665098</v>
      </c>
      <c r="O11" s="17" t="n">
        <f aca="false">N11/L11</f>
        <v>0.0962113209174447</v>
      </c>
      <c r="P11" s="18"/>
    </row>
    <row r="12" customFormat="false" ht="15" hidden="false" customHeight="false" outlineLevel="0" collapsed="false">
      <c r="A12" s="8" t="n">
        <v>24</v>
      </c>
      <c r="B12" s="9"/>
      <c r="C12" s="10" t="s">
        <v>18</v>
      </c>
      <c r="D12" s="11"/>
      <c r="E12" s="12" t="n">
        <v>25</v>
      </c>
      <c r="F12" s="13" t="n">
        <v>25</v>
      </c>
      <c r="G12" s="12" t="n">
        <v>26.9</v>
      </c>
      <c r="H12" s="12" t="n">
        <v>21.99</v>
      </c>
      <c r="I12" s="12" t="n">
        <v>27</v>
      </c>
      <c r="J12" s="12" t="n">
        <v>22</v>
      </c>
      <c r="K12" s="12" t="n">
        <v>28</v>
      </c>
      <c r="L12" s="14" t="n">
        <f aca="false">SUM(E12:K12)/7</f>
        <v>25.1271428571429</v>
      </c>
      <c r="M12" s="15" t="n">
        <f aca="false">D12*L12</f>
        <v>0</v>
      </c>
      <c r="N12" s="16" t="n">
        <f aca="false">_xlfn.STDEV.P(E12:K12)</f>
        <v>2.2218699607423</v>
      </c>
      <c r="O12" s="17" t="n">
        <f aca="false">N12/L12</f>
        <v>0.0884250936676109</v>
      </c>
      <c r="P12" s="18"/>
    </row>
    <row r="13" customFormat="false" ht="15" hidden="false" customHeight="false" outlineLevel="0" collapsed="false">
      <c r="A13" s="8" t="n">
        <v>25</v>
      </c>
      <c r="B13" s="9"/>
      <c r="C13" s="10" t="s">
        <v>18</v>
      </c>
      <c r="D13" s="11"/>
      <c r="E13" s="12" t="n">
        <v>24.5</v>
      </c>
      <c r="F13" s="12" t="n">
        <v>23</v>
      </c>
      <c r="G13" s="12" t="n">
        <v>24.99</v>
      </c>
      <c r="H13" s="13" t="n">
        <v>27.99</v>
      </c>
      <c r="I13" s="12" t="n">
        <v>28</v>
      </c>
      <c r="J13" s="12" t="n">
        <v>29</v>
      </c>
      <c r="K13" s="12" t="n">
        <v>33</v>
      </c>
      <c r="L13" s="14" t="n">
        <f aca="false">SUM(E13:K13)/7</f>
        <v>27.2114285714286</v>
      </c>
      <c r="M13" s="15" t="n">
        <f aca="false">D13*L13</f>
        <v>0</v>
      </c>
      <c r="N13" s="16" t="n">
        <f aca="false">_xlfn.STDEV.P(E13:K13)</f>
        <v>3.11579583308493</v>
      </c>
      <c r="O13" s="17" t="n">
        <f aca="false">N13/L13</f>
        <v>0.114503206801735</v>
      </c>
      <c r="P13" s="18"/>
    </row>
    <row r="14" customFormat="false" ht="15" hidden="false" customHeight="false" outlineLevel="0" collapsed="false">
      <c r="A14" s="8" t="n">
        <v>26</v>
      </c>
      <c r="B14" s="9"/>
      <c r="C14" s="10" t="s">
        <v>18</v>
      </c>
      <c r="D14" s="11"/>
      <c r="E14" s="12" t="n">
        <v>23.9</v>
      </c>
      <c r="F14" s="13" t="n">
        <v>26.5</v>
      </c>
      <c r="G14" s="12" t="n">
        <v>27.67</v>
      </c>
      <c r="H14" s="12" t="n">
        <v>27.99</v>
      </c>
      <c r="I14" s="12" t="n">
        <v>26</v>
      </c>
      <c r="J14" s="12" t="n">
        <v>19</v>
      </c>
      <c r="K14" s="12" t="n">
        <v>29</v>
      </c>
      <c r="L14" s="14" t="n">
        <f aca="false">SUM(E14:K14)/7</f>
        <v>25.7228571428571</v>
      </c>
      <c r="M14" s="15" t="n">
        <f aca="false">D14*L14</f>
        <v>0</v>
      </c>
      <c r="N14" s="16" t="n">
        <f aca="false">_xlfn.STDEV.P(E14:K14)</f>
        <v>3.13668029376698</v>
      </c>
      <c r="O14" s="17" t="n">
        <f aca="false">N14/L14</f>
        <v>0.121941364302837</v>
      </c>
      <c r="P14" s="18"/>
    </row>
    <row r="15" customFormat="false" ht="15" hidden="false" customHeight="false" outlineLevel="0" collapsed="false">
      <c r="A15" s="8" t="n">
        <v>27</v>
      </c>
      <c r="B15" s="9"/>
      <c r="C15" s="10" t="s">
        <v>18</v>
      </c>
      <c r="D15" s="11"/>
      <c r="E15" s="12" t="n">
        <v>34.5</v>
      </c>
      <c r="F15" s="13" t="n">
        <v>35.7</v>
      </c>
      <c r="G15" s="12" t="n">
        <v>37.11</v>
      </c>
      <c r="H15" s="12" t="n">
        <v>40.11</v>
      </c>
      <c r="I15" s="12" t="n">
        <v>28</v>
      </c>
      <c r="J15" s="12" t="n">
        <v>35</v>
      </c>
      <c r="K15" s="12" t="n">
        <v>39</v>
      </c>
      <c r="L15" s="14" t="n">
        <f aca="false">SUM(E15:K15)/7</f>
        <v>35.6314285714286</v>
      </c>
      <c r="M15" s="15" t="n">
        <f aca="false">D15*L15</f>
        <v>0</v>
      </c>
      <c r="N15" s="16" t="n">
        <f aca="false">_xlfn.STDEV.P(E15:K15)</f>
        <v>3.65500216365552</v>
      </c>
      <c r="O15" s="17" t="n">
        <f aca="false">N15/L15</f>
        <v>0.102578041638957</v>
      </c>
      <c r="P15" s="18"/>
    </row>
    <row r="16" customFormat="false" ht="15" hidden="false" customHeight="false" outlineLevel="0" collapsed="false">
      <c r="A16" s="8" t="n">
        <v>28</v>
      </c>
      <c r="B16" s="19"/>
      <c r="C16" s="10" t="s">
        <v>18</v>
      </c>
      <c r="D16" s="11"/>
      <c r="E16" s="12" t="n">
        <v>35</v>
      </c>
      <c r="F16" s="12" t="n">
        <v>43.33</v>
      </c>
      <c r="G16" s="12" t="n">
        <v>47.47</v>
      </c>
      <c r="H16" s="13" t="n">
        <v>41.32</v>
      </c>
      <c r="I16" s="12" t="n">
        <v>35</v>
      </c>
      <c r="J16" s="12" t="n">
        <v>32</v>
      </c>
      <c r="K16" s="12" t="n">
        <v>44</v>
      </c>
      <c r="L16" s="14" t="n">
        <f aca="false">SUM(E16:K16)/7</f>
        <v>39.7314285714286</v>
      </c>
      <c r="M16" s="15" t="n">
        <f aca="false">D16*L16</f>
        <v>0</v>
      </c>
      <c r="N16" s="16" t="n">
        <f aca="false">_xlfn.STDEV.P(E16:K16)</f>
        <v>5.32014078377477</v>
      </c>
      <c r="O16" s="17" t="n">
        <f aca="false">N16/L16</f>
        <v>0.133902579772844</v>
      </c>
      <c r="P16" s="18"/>
    </row>
    <row r="17" customFormat="false" ht="15" hidden="false" customHeight="false" outlineLevel="0" collapsed="false">
      <c r="A17" s="8" t="n">
        <v>29</v>
      </c>
      <c r="B17" s="9"/>
      <c r="C17" s="10" t="s">
        <v>18</v>
      </c>
      <c r="D17" s="11"/>
      <c r="E17" s="12" t="n">
        <v>35</v>
      </c>
      <c r="F17" s="12" t="n">
        <v>29.29</v>
      </c>
      <c r="G17" s="12" t="n">
        <v>33.79</v>
      </c>
      <c r="H17" s="12" t="n">
        <v>31.49</v>
      </c>
      <c r="I17" s="12" t="n">
        <v>39</v>
      </c>
      <c r="J17" s="12" t="n">
        <v>29</v>
      </c>
      <c r="K17" s="13" t="n">
        <v>32</v>
      </c>
      <c r="L17" s="14" t="n">
        <f aca="false">SUM(E17:K17)/7</f>
        <v>32.7957142857143</v>
      </c>
      <c r="M17" s="15" t="n">
        <f aca="false">D17*L17</f>
        <v>0</v>
      </c>
      <c r="N17" s="16" t="n">
        <f aca="false">_xlfn.STDEV.P(E17:K17)</f>
        <v>3.23763960379806</v>
      </c>
      <c r="O17" s="17" t="n">
        <f aca="false">N17/L17</f>
        <v>0.0987214236467587</v>
      </c>
      <c r="P17" s="18"/>
    </row>
    <row r="18" customFormat="false" ht="15" hidden="false" customHeight="false" outlineLevel="0" collapsed="false">
      <c r="A18" s="8" t="n">
        <v>30</v>
      </c>
      <c r="B18" s="9"/>
      <c r="C18" s="10" t="s">
        <v>18</v>
      </c>
      <c r="D18" s="11"/>
      <c r="E18" s="12" t="n">
        <v>23.99</v>
      </c>
      <c r="F18" s="13" t="n">
        <v>24.3</v>
      </c>
      <c r="G18" s="12" t="n">
        <v>23.99</v>
      </c>
      <c r="H18" s="12" t="n">
        <v>27.99</v>
      </c>
      <c r="I18" s="12" t="n">
        <v>26.9</v>
      </c>
      <c r="J18" s="12" t="n">
        <v>21</v>
      </c>
      <c r="K18" s="12" t="n">
        <v>29.5</v>
      </c>
      <c r="L18" s="14" t="n">
        <f aca="false">SUM(E18:K18)/7</f>
        <v>25.3814285714286</v>
      </c>
      <c r="M18" s="15" t="n">
        <f aca="false">D18*L18</f>
        <v>0</v>
      </c>
      <c r="N18" s="16" t="n">
        <f aca="false">_xlfn.STDEV.P(E18:K18)</f>
        <v>2.68093495723003</v>
      </c>
      <c r="O18" s="17" t="n">
        <f aca="false">N18/L18</f>
        <v>0.10562584961226</v>
      </c>
      <c r="P18" s="18"/>
    </row>
    <row r="19" customFormat="false" ht="15" hidden="false" customHeight="false" outlineLevel="0" collapsed="false">
      <c r="A19" s="8" t="n">
        <v>31</v>
      </c>
      <c r="B19" s="20"/>
      <c r="C19" s="10" t="s">
        <v>18</v>
      </c>
      <c r="D19" s="11"/>
      <c r="E19" s="12" t="n">
        <v>23.56</v>
      </c>
      <c r="F19" s="12" t="n">
        <v>19</v>
      </c>
      <c r="G19" s="13" t="n">
        <v>21.5</v>
      </c>
      <c r="H19" s="12" t="n">
        <v>20.99</v>
      </c>
      <c r="I19" s="12" t="n">
        <v>24</v>
      </c>
      <c r="J19" s="12" t="n">
        <v>18</v>
      </c>
      <c r="K19" s="12" t="n">
        <v>25</v>
      </c>
      <c r="L19" s="14" t="n">
        <f aca="false">SUM(E19:K19)/7</f>
        <v>21.7214285714286</v>
      </c>
      <c r="M19" s="15" t="n">
        <f aca="false">D19*L19</f>
        <v>0</v>
      </c>
      <c r="N19" s="16" t="n">
        <f aca="false">_xlfn.STDEV.P(E19:K19)</f>
        <v>2.42488543806818</v>
      </c>
      <c r="O19" s="17" t="n">
        <f aca="false">N19/L19</f>
        <v>0.111635633452662</v>
      </c>
      <c r="P19" s="18"/>
    </row>
    <row r="20" customFormat="false" ht="15" hidden="false" customHeight="false" outlineLevel="0" collapsed="false">
      <c r="A20" s="8" t="n">
        <v>32</v>
      </c>
      <c r="B20" s="20"/>
      <c r="C20" s="10" t="s">
        <v>18</v>
      </c>
      <c r="D20" s="11"/>
      <c r="E20" s="12" t="n">
        <v>33</v>
      </c>
      <c r="F20" s="12" t="n">
        <v>28.05</v>
      </c>
      <c r="G20" s="12" t="n">
        <v>32.5</v>
      </c>
      <c r="H20" s="13" t="n">
        <v>32.3</v>
      </c>
      <c r="I20" s="12" t="n">
        <v>29</v>
      </c>
      <c r="J20" s="12" t="n">
        <v>25</v>
      </c>
      <c r="K20" s="12" t="n">
        <v>34</v>
      </c>
      <c r="L20" s="14" t="n">
        <f aca="false">SUM(E20:K20)/7</f>
        <v>30.55</v>
      </c>
      <c r="M20" s="15" t="n">
        <f aca="false">D20*L20</f>
        <v>0</v>
      </c>
      <c r="N20" s="16" t="n">
        <f aca="false">_xlfn.STDEV.P(E20:K20)</f>
        <v>3.02902624617219</v>
      </c>
      <c r="O20" s="17" t="n">
        <f aca="false">N20/L20</f>
        <v>0.0991497952920521</v>
      </c>
      <c r="P20" s="18"/>
    </row>
    <row r="21" customFormat="false" ht="15" hidden="false" customHeight="false" outlineLevel="0" collapsed="false">
      <c r="A21" s="8" t="n">
        <v>53</v>
      </c>
      <c r="B21" s="20"/>
      <c r="C21" s="10" t="s">
        <v>18</v>
      </c>
      <c r="D21" s="11"/>
      <c r="E21" s="12" t="n">
        <v>15</v>
      </c>
      <c r="F21" s="13" t="n">
        <v>16.13</v>
      </c>
      <c r="G21" s="12" t="n">
        <v>15.59</v>
      </c>
      <c r="H21" s="12" t="n">
        <v>17.89</v>
      </c>
      <c r="I21" s="12" t="n">
        <v>17</v>
      </c>
      <c r="J21" s="12" t="n">
        <v>12.9</v>
      </c>
      <c r="K21" s="12" t="n">
        <v>22</v>
      </c>
      <c r="L21" s="14" t="n">
        <f aca="false">SUM(E21:K21)/7</f>
        <v>16.6442857142857</v>
      </c>
      <c r="M21" s="15" t="n">
        <f aca="false">D21*L21</f>
        <v>0</v>
      </c>
      <c r="N21" s="16" t="n">
        <f aca="false">_xlfn.STDEV.P(E21:K21)</f>
        <v>2.63116952346756</v>
      </c>
      <c r="O21" s="17" t="n">
        <f aca="false">N21/L21</f>
        <v>0.158082453559977</v>
      </c>
      <c r="P21" s="18"/>
    </row>
    <row r="22" customFormat="false" ht="15" hidden="false" customHeight="false" outlineLevel="0" collapsed="false">
      <c r="A22" s="8" t="n">
        <v>54</v>
      </c>
      <c r="B22" s="20"/>
      <c r="C22" s="10" t="s">
        <v>18</v>
      </c>
      <c r="D22" s="11"/>
      <c r="E22" s="12" t="n">
        <v>20</v>
      </c>
      <c r="F22" s="12" t="n">
        <v>18.74</v>
      </c>
      <c r="G22" s="13" t="n">
        <v>21.99</v>
      </c>
      <c r="H22" s="12" t="n">
        <v>22.99</v>
      </c>
      <c r="I22" s="12" t="n">
        <v>23</v>
      </c>
      <c r="J22" s="12" t="n">
        <v>18.5</v>
      </c>
      <c r="K22" s="12" t="n">
        <v>22</v>
      </c>
      <c r="L22" s="14" t="n">
        <f aca="false">SUM(E22:K22)/7</f>
        <v>21.0314285714286</v>
      </c>
      <c r="M22" s="15" t="n">
        <f aca="false">D22*L22</f>
        <v>0</v>
      </c>
      <c r="N22" s="16" t="n">
        <f aca="false">_xlfn.STDEV.P(E22:K22)</f>
        <v>1.78449215321838</v>
      </c>
      <c r="O22" s="17" t="n">
        <f aca="false">N22/L22</f>
        <v>0.084848832173133</v>
      </c>
      <c r="P22" s="18"/>
    </row>
    <row r="23" customFormat="false" ht="15" hidden="false" customHeight="false" outlineLevel="0" collapsed="false">
      <c r="A23" s="8" t="n">
        <v>55</v>
      </c>
      <c r="B23" s="20"/>
      <c r="C23" s="10" t="s">
        <v>18</v>
      </c>
      <c r="D23" s="11"/>
      <c r="E23" s="12" t="n">
        <v>18.15</v>
      </c>
      <c r="F23" s="13" t="n">
        <v>18</v>
      </c>
      <c r="G23" s="12" t="n">
        <v>18.59</v>
      </c>
      <c r="H23" s="12" t="n">
        <v>17.99</v>
      </c>
      <c r="I23" s="12" t="n">
        <v>17</v>
      </c>
      <c r="J23" s="12" t="n">
        <v>16</v>
      </c>
      <c r="K23" s="12" t="n">
        <v>21</v>
      </c>
      <c r="L23" s="14" t="n">
        <f aca="false">SUM(E23:K23)/7</f>
        <v>18.1042857142857</v>
      </c>
      <c r="M23" s="15" t="n">
        <f aca="false">D23*L23</f>
        <v>0</v>
      </c>
      <c r="N23" s="16" t="n">
        <f aca="false">_xlfn.STDEV.P(E23:K23)</f>
        <v>1.4290142170927</v>
      </c>
      <c r="O23" s="17" t="n">
        <f aca="false">N23/L23</f>
        <v>0.0789323721269542</v>
      </c>
      <c r="P23" s="18"/>
    </row>
    <row r="24" customFormat="false" ht="15" hidden="false" customHeight="false" outlineLevel="0" collapsed="false">
      <c r="A24" s="8" t="n">
        <v>56</v>
      </c>
      <c r="B24" s="20"/>
      <c r="C24" s="10" t="s">
        <v>18</v>
      </c>
      <c r="D24" s="11"/>
      <c r="E24" s="12" t="n">
        <v>15.95</v>
      </c>
      <c r="F24" s="12" t="n">
        <v>15.4</v>
      </c>
      <c r="G24" s="12" t="n">
        <v>17.5</v>
      </c>
      <c r="H24" s="13" t="n">
        <v>17.39</v>
      </c>
      <c r="I24" s="12" t="n">
        <v>29</v>
      </c>
      <c r="J24" s="12" t="n">
        <v>15.9</v>
      </c>
      <c r="K24" s="12" t="n">
        <v>21</v>
      </c>
      <c r="L24" s="14" t="n">
        <f aca="false">SUM(E24:K24)/7</f>
        <v>18.8771428571429</v>
      </c>
      <c r="M24" s="15" t="n">
        <f aca="false">D24*L24</f>
        <v>0</v>
      </c>
      <c r="N24" s="16" t="n">
        <f aca="false">_xlfn.STDEV.P(E24:K24)</f>
        <v>4.48185138494514</v>
      </c>
      <c r="O24" s="17" t="n">
        <f aca="false">N24/L24</f>
        <v>0.237422125734948</v>
      </c>
      <c r="P24" s="18"/>
    </row>
    <row r="25" customFormat="false" ht="15" hidden="false" customHeight="false" outlineLevel="0" collapsed="false">
      <c r="A25" s="8" t="n">
        <v>63</v>
      </c>
      <c r="B25" s="20"/>
      <c r="C25" s="10" t="s">
        <v>18</v>
      </c>
      <c r="D25" s="11"/>
      <c r="E25" s="12" t="n">
        <v>36.9</v>
      </c>
      <c r="F25" s="12" t="n">
        <v>33</v>
      </c>
      <c r="G25" s="13" t="n">
        <v>33.4</v>
      </c>
      <c r="H25" s="12" t="n">
        <v>38.99</v>
      </c>
      <c r="I25" s="12" t="n">
        <v>36.99</v>
      </c>
      <c r="J25" s="12" t="n">
        <v>29</v>
      </c>
      <c r="K25" s="12" t="n">
        <v>32</v>
      </c>
      <c r="L25" s="14" t="n">
        <f aca="false">SUM(E25:K25)/7</f>
        <v>34.3257142857143</v>
      </c>
      <c r="M25" s="15" t="n">
        <f aca="false">D25*L25</f>
        <v>0</v>
      </c>
      <c r="N25" s="16" t="n">
        <f aca="false">_xlfn.STDEV.P(E25:K25)</f>
        <v>3.20418412678912</v>
      </c>
      <c r="O25" s="17" t="n">
        <f aca="false">N25/L25</f>
        <v>0.0933464661541694</v>
      </c>
      <c r="P25" s="18"/>
    </row>
    <row r="26" customFormat="false" ht="15" hidden="false" customHeight="false" outlineLevel="0" collapsed="false">
      <c r="A26" s="8" t="n">
        <v>64</v>
      </c>
      <c r="B26" s="20"/>
      <c r="C26" s="10" t="s">
        <v>18</v>
      </c>
      <c r="D26" s="11"/>
      <c r="E26" s="12" t="n">
        <v>38</v>
      </c>
      <c r="F26" s="13" t="n">
        <v>38.3</v>
      </c>
      <c r="G26" s="12" t="n">
        <v>38.99</v>
      </c>
      <c r="H26" s="12" t="n">
        <v>39.99</v>
      </c>
      <c r="I26" s="12" t="n">
        <v>32</v>
      </c>
      <c r="J26" s="12" t="n">
        <v>39</v>
      </c>
      <c r="K26" s="12" t="n">
        <v>38</v>
      </c>
      <c r="L26" s="14" t="n">
        <f aca="false">SUM(E26:K26)/7</f>
        <v>37.7542857142857</v>
      </c>
      <c r="M26" s="15" t="n">
        <f aca="false">D26*L26</f>
        <v>0</v>
      </c>
      <c r="N26" s="16" t="n">
        <f aca="false">_xlfn.STDEV.P(E26:K26)</f>
        <v>2.43801943706571</v>
      </c>
      <c r="O26" s="17" t="n">
        <f aca="false">N26/L26</f>
        <v>0.0645759651107158</v>
      </c>
      <c r="P26" s="18"/>
    </row>
    <row r="27" customFormat="false" ht="15" hidden="false" customHeight="false" outlineLevel="0" collapsed="false">
      <c r="A27" s="8" t="n">
        <v>157</v>
      </c>
      <c r="B27" s="20"/>
      <c r="C27" s="10" t="s">
        <v>18</v>
      </c>
      <c r="D27" s="11"/>
      <c r="E27" s="12" t="n">
        <v>22.53</v>
      </c>
      <c r="F27" s="12" t="n">
        <v>27.88</v>
      </c>
      <c r="G27" s="12" t="s">
        <v>19</v>
      </c>
      <c r="H27" s="12" t="n">
        <v>22.49</v>
      </c>
      <c r="I27" s="13" t="n">
        <v>24</v>
      </c>
      <c r="J27" s="13" t="n">
        <v>26</v>
      </c>
      <c r="K27" s="12" t="n">
        <v>29</v>
      </c>
      <c r="L27" s="14" t="n">
        <f aca="false">SUM(E27:K27)/6</f>
        <v>25.3166666666667</v>
      </c>
      <c r="M27" s="15" t="n">
        <f aca="false">D27*L27</f>
        <v>0</v>
      </c>
      <c r="N27" s="16" t="n">
        <f aca="false">_xlfn.STDEV.P(E27:K27)</f>
        <v>2.51971338758113</v>
      </c>
      <c r="O27" s="17" t="n">
        <f aca="false">N27/L27</f>
        <v>0.0995278494107094</v>
      </c>
      <c r="P27" s="18"/>
    </row>
    <row r="28" customFormat="false" ht="15" hidden="false" customHeight="false" outlineLevel="0" collapsed="false">
      <c r="A28" s="8" t="n">
        <v>158</v>
      </c>
      <c r="B28" s="20"/>
      <c r="C28" s="10" t="s">
        <v>18</v>
      </c>
      <c r="D28" s="11"/>
      <c r="E28" s="13" t="n">
        <v>19.85</v>
      </c>
      <c r="F28" s="12" t="n">
        <v>18.48</v>
      </c>
      <c r="G28" s="12" t="n">
        <v>21.99</v>
      </c>
      <c r="H28" s="12" t="n">
        <v>19.12</v>
      </c>
      <c r="I28" s="12" t="n">
        <v>22</v>
      </c>
      <c r="J28" s="12" t="n">
        <v>18.9</v>
      </c>
      <c r="K28" s="12" t="n">
        <v>23</v>
      </c>
      <c r="L28" s="14" t="n">
        <f aca="false">SUM(E28:K28)/7</f>
        <v>20.4771428571429</v>
      </c>
      <c r="M28" s="15" t="n">
        <f aca="false">D28*L28</f>
        <v>0</v>
      </c>
      <c r="N28" s="16" t="n">
        <f aca="false">_xlfn.STDEV.P(E28:K28)</f>
        <v>1.67689095212125</v>
      </c>
      <c r="O28" s="17" t="n">
        <f aca="false">N28/L28</f>
        <v>0.0818908655284552</v>
      </c>
      <c r="P28" s="18"/>
    </row>
    <row r="29" customFormat="false" ht="15" hidden="false" customHeight="false" outlineLevel="0" collapsed="false">
      <c r="A29" s="8" t="n">
        <v>159</v>
      </c>
      <c r="B29" s="20"/>
      <c r="C29" s="10" t="s">
        <v>18</v>
      </c>
      <c r="D29" s="11"/>
      <c r="E29" s="12" t="n">
        <v>9.49</v>
      </c>
      <c r="F29" s="12" t="n">
        <v>9.7</v>
      </c>
      <c r="G29" s="12" t="n">
        <v>12.59</v>
      </c>
      <c r="H29" s="12" t="n">
        <v>12.43</v>
      </c>
      <c r="I29" s="13" t="n">
        <v>12</v>
      </c>
      <c r="J29" s="12" t="n">
        <v>9.9</v>
      </c>
      <c r="K29" s="12" t="n">
        <v>15.5</v>
      </c>
      <c r="L29" s="14" t="n">
        <f aca="false">SUM(E29:K29)/7</f>
        <v>11.6585714285714</v>
      </c>
      <c r="M29" s="15" t="n">
        <f aca="false">D29*L29</f>
        <v>0</v>
      </c>
      <c r="N29" s="16" t="n">
        <f aca="false">_xlfn.STDEV.P(E29:K29)</f>
        <v>1.99882414413667</v>
      </c>
      <c r="O29" s="17" t="n">
        <f aca="false">N29/L29</f>
        <v>0.171446746831965</v>
      </c>
      <c r="P29" s="18"/>
    </row>
    <row r="30" customFormat="false" ht="15" hidden="false" customHeight="false" outlineLevel="0" collapsed="false">
      <c r="A30" s="8" t="n">
        <v>182</v>
      </c>
      <c r="B30" s="20"/>
      <c r="C30" s="10" t="s">
        <v>18</v>
      </c>
      <c r="D30" s="11"/>
      <c r="E30" s="13" t="n">
        <v>35</v>
      </c>
      <c r="F30" s="12" t="n">
        <v>34.65</v>
      </c>
      <c r="G30" s="12" t="n">
        <v>34.99</v>
      </c>
      <c r="H30" s="12" t="n">
        <v>36</v>
      </c>
      <c r="I30" s="12" t="n">
        <v>42</v>
      </c>
      <c r="J30" s="12" t="n">
        <v>34</v>
      </c>
      <c r="K30" s="12" t="n">
        <v>38</v>
      </c>
      <c r="L30" s="14" t="n">
        <f aca="false">SUM(E30:K30)/7</f>
        <v>36.3771428571429</v>
      </c>
      <c r="M30" s="15" t="n">
        <f aca="false">D30*L30</f>
        <v>0</v>
      </c>
      <c r="N30" s="16" t="n">
        <f aca="false">_xlfn.STDEV.P(E30:K30)</f>
        <v>2.58697128089263</v>
      </c>
      <c r="O30" s="17" t="n">
        <f aca="false">N30/L30</f>
        <v>0.0711152959717579</v>
      </c>
      <c r="P30" s="18"/>
    </row>
    <row r="31" customFormat="false" ht="15" hidden="false" customHeight="false" outlineLevel="0" collapsed="false">
      <c r="A31" s="8" t="n">
        <v>183</v>
      </c>
      <c r="B31" s="20"/>
      <c r="C31" s="10" t="s">
        <v>18</v>
      </c>
      <c r="D31" s="11"/>
      <c r="E31" s="13" t="n">
        <v>35</v>
      </c>
      <c r="F31" s="12" t="s">
        <v>19</v>
      </c>
      <c r="G31" s="12" t="s">
        <v>19</v>
      </c>
      <c r="H31" s="12" t="n">
        <v>32.99</v>
      </c>
      <c r="I31" s="12" t="n">
        <v>32</v>
      </c>
      <c r="J31" s="12" t="n">
        <v>36</v>
      </c>
      <c r="K31" s="12" t="n">
        <v>39</v>
      </c>
      <c r="L31" s="14" t="n">
        <f aca="false">SUM(E31:K31)/5</f>
        <v>34.998</v>
      </c>
      <c r="M31" s="15" t="n">
        <f aca="false">D31*L31</f>
        <v>0</v>
      </c>
      <c r="N31" s="16" t="n">
        <f aca="false">_xlfn.STDEV.P(E31:K31)</f>
        <v>2.45112545578557</v>
      </c>
      <c r="O31" s="17" t="n">
        <f aca="false">N31/L31</f>
        <v>0.0700361579457559</v>
      </c>
      <c r="P31" s="18"/>
    </row>
    <row r="32" customFormat="false" ht="15" hidden="false" customHeight="false" outlineLevel="0" collapsed="false">
      <c r="A32" s="21" t="s">
        <v>20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2" t="n">
        <f aca="false">SUM(M6:M31)</f>
        <v>0</v>
      </c>
      <c r="N32" s="23"/>
      <c r="O32" s="24"/>
      <c r="P32" s="25"/>
    </row>
  </sheetData>
  <mergeCells count="3">
    <mergeCell ref="A1:P1"/>
    <mergeCell ref="A3:P3"/>
    <mergeCell ref="A32:L32"/>
  </mergeCells>
  <conditionalFormatting sqref="D5:E5">
    <cfRule type="cellIs" priority="2" operator="greaterThan" aboveAverage="0" equalAverage="0" bottom="0" percent="0" rank="0" text="" dxfId="0">
      <formula>#ref!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RowHeight="12.8"/>
  <cols>
    <col collapsed="false" hidden="false" max="1" min="1" style="0" width="4.86224489795918"/>
    <col collapsed="false" hidden="false" max="2" min="2" style="0" width="16.3316326530612"/>
    <col collapsed="false" hidden="false" max="4" min="3" style="0" width="8.23469387755102"/>
    <col collapsed="false" hidden="false" max="11" min="5" style="0" width="6.3469387755102"/>
    <col collapsed="false" hidden="false" max="12" min="12" style="0" width="9.44897959183673"/>
    <col collapsed="false" hidden="false" max="13" min="13" style="0" width="12.8265306122449"/>
    <col collapsed="false" hidden="false" max="14" min="14" style="0" width="13.6326530612245"/>
    <col collapsed="false" hidden="false" max="15" min="15" style="0" width="10.3928571428571"/>
    <col collapsed="false" hidden="false" max="16" min="16" style="0" width="8.10204081632653"/>
    <col collapsed="false" hidden="false" max="1025" min="17" style="0" width="8.23469387755102"/>
  </cols>
  <sheetData>
    <row r="1" customFormat="false" ht="15" hidden="false" customHeight="false" outlineLevel="0" collapsed="false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5" hidden="false" customHeight="false" outlineLevel="0" collapsed="false">
      <c r="H2" s="2"/>
      <c r="I2" s="2"/>
      <c r="J2" s="2"/>
      <c r="K2" s="2"/>
    </row>
    <row r="3" customFormat="false" ht="14.95" hidden="false" customHeight="false" outlineLevel="0" collapsed="false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5" hidden="false" customHeight="false" outlineLevel="0" collapsed="false">
      <c r="H4" s="2"/>
      <c r="I4" s="2"/>
      <c r="J4" s="2"/>
      <c r="K4" s="2"/>
    </row>
    <row r="5" customFormat="false" ht="15" hidden="false" customHeight="false" outlineLevel="0" collapsed="false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6" t="s">
        <v>13</v>
      </c>
      <c r="M5" s="6" t="s">
        <v>14</v>
      </c>
      <c r="N5" s="7" t="s">
        <v>15</v>
      </c>
      <c r="O5" s="7" t="s">
        <v>16</v>
      </c>
      <c r="P5" s="6" t="s">
        <v>17</v>
      </c>
    </row>
    <row r="6" customFormat="false" ht="41.95" hidden="false" customHeight="false" outlineLevel="0" collapsed="false">
      <c r="A6" s="8" t="n">
        <v>1</v>
      </c>
      <c r="B6" s="26" t="s">
        <v>23</v>
      </c>
      <c r="C6" s="10" t="s">
        <v>24</v>
      </c>
      <c r="D6" s="11" t="n">
        <v>52</v>
      </c>
      <c r="E6" s="12" t="n">
        <v>190</v>
      </c>
      <c r="F6" s="12" t="n">
        <v>185</v>
      </c>
      <c r="G6" s="12" t="s">
        <v>19</v>
      </c>
      <c r="H6" s="12" t="n">
        <v>190</v>
      </c>
      <c r="I6" s="12" t="n">
        <v>195.8</v>
      </c>
      <c r="J6" s="12" t="s">
        <v>19</v>
      </c>
      <c r="K6" s="12" t="s">
        <v>19</v>
      </c>
      <c r="L6" s="14" t="n">
        <f aca="false">SUM(E6:K6)/4</f>
        <v>190.2</v>
      </c>
      <c r="M6" s="15" t="n">
        <f aca="false">D6*L6</f>
        <v>9890.4</v>
      </c>
      <c r="N6" s="16" t="n">
        <f aca="false">_xlfn.STDEV.P(E6:K6)</f>
        <v>3.82361085886104</v>
      </c>
      <c r="O6" s="17" t="n">
        <f aca="false">N6/L6</f>
        <v>0.020103106513465</v>
      </c>
      <c r="P6" s="27"/>
    </row>
    <row r="7" customFormat="false" ht="28.45" hidden="false" customHeight="false" outlineLevel="0" collapsed="false">
      <c r="A7" s="8" t="n">
        <v>2</v>
      </c>
      <c r="B7" s="26" t="s">
        <v>25</v>
      </c>
      <c r="C7" s="10" t="s">
        <v>26</v>
      </c>
      <c r="D7" s="11" t="n">
        <v>2345</v>
      </c>
      <c r="E7" s="12" t="n">
        <v>167.6</v>
      </c>
      <c r="F7" s="12" t="s">
        <v>19</v>
      </c>
      <c r="G7" s="12" t="s">
        <v>19</v>
      </c>
      <c r="H7" s="12" t="n">
        <v>200</v>
      </c>
      <c r="I7" s="12" t="n">
        <v>185.9</v>
      </c>
      <c r="J7" s="12" t="s">
        <v>19</v>
      </c>
      <c r="K7" s="12" t="n">
        <v>90</v>
      </c>
      <c r="L7" s="14" t="n">
        <f aca="false">MEDIAN(E7:K7)</f>
        <v>176.75</v>
      </c>
      <c r="M7" s="15" t="n">
        <f aca="false">D7*L7</f>
        <v>414478.75</v>
      </c>
      <c r="N7" s="16" t="n">
        <f aca="false">_xlfn.STDEV.P(E7:K7)</f>
        <v>42.501492620848</v>
      </c>
      <c r="O7" s="17" t="n">
        <f aca="false">N7/L7</f>
        <v>0.240461061504091</v>
      </c>
      <c r="P7" s="28" t="s">
        <v>27</v>
      </c>
    </row>
    <row r="8" customFormat="false" ht="28.45" hidden="false" customHeight="false" outlineLevel="0" collapsed="false">
      <c r="A8" s="8" t="n">
        <v>3</v>
      </c>
      <c r="B8" s="26" t="s">
        <v>28</v>
      </c>
      <c r="C8" s="10" t="s">
        <v>24</v>
      </c>
      <c r="D8" s="11" t="n">
        <v>701</v>
      </c>
      <c r="E8" s="12" t="n">
        <v>262.78</v>
      </c>
      <c r="F8" s="12" t="n">
        <v>283.7</v>
      </c>
      <c r="G8" s="12" t="s">
        <v>19</v>
      </c>
      <c r="H8" s="12" t="n">
        <v>340</v>
      </c>
      <c r="I8" s="12" t="n">
        <v>295.8</v>
      </c>
      <c r="J8" s="12" t="s">
        <v>19</v>
      </c>
      <c r="K8" s="12" t="n">
        <v>360</v>
      </c>
      <c r="L8" s="14" t="n">
        <f aca="false">SUM(E8:K8)/5</f>
        <v>308.456</v>
      </c>
      <c r="M8" s="15" t="n">
        <f aca="false">D8*L8</f>
        <v>216227.656</v>
      </c>
      <c r="N8" s="16" t="n">
        <f aca="false">_xlfn.STDEV.P(E8:K8)</f>
        <v>36.0863927817675</v>
      </c>
      <c r="O8" s="17" t="n">
        <f aca="false">N8/L8</f>
        <v>0.116990406352178</v>
      </c>
      <c r="P8" s="27"/>
    </row>
    <row r="9" customFormat="false" ht="28.45" hidden="false" customHeight="false" outlineLevel="0" collapsed="false">
      <c r="A9" s="8" t="n">
        <v>4</v>
      </c>
      <c r="B9" s="26" t="s">
        <v>29</v>
      </c>
      <c r="C9" s="10" t="s">
        <v>30</v>
      </c>
      <c r="D9" s="11" t="n">
        <v>508</v>
      </c>
      <c r="E9" s="12" t="n">
        <v>103.06</v>
      </c>
      <c r="F9" s="12" t="n">
        <v>93</v>
      </c>
      <c r="G9" s="12" t="n">
        <v>96.56</v>
      </c>
      <c r="H9" s="12" t="n">
        <v>170</v>
      </c>
      <c r="I9" s="12" t="n">
        <v>110.95</v>
      </c>
      <c r="J9" s="12" t="s">
        <v>19</v>
      </c>
      <c r="K9" s="12" t="n">
        <v>90</v>
      </c>
      <c r="L9" s="14" t="n">
        <f aca="false">SUM(E9:K9)/6</f>
        <v>110.595</v>
      </c>
      <c r="M9" s="15" t="n">
        <f aca="false">D9*L9</f>
        <v>56182.26</v>
      </c>
      <c r="N9" s="16" t="n">
        <f aca="false">_xlfn.STDEV.P(E9:K9)</f>
        <v>27.4365193066953</v>
      </c>
      <c r="O9" s="17" t="n">
        <f aca="false">N9/L9</f>
        <v>0.248081010051949</v>
      </c>
      <c r="P9" s="27"/>
    </row>
    <row r="10" customFormat="false" ht="41.95" hidden="false" customHeight="false" outlineLevel="0" collapsed="false">
      <c r="A10" s="8" t="n">
        <v>5</v>
      </c>
      <c r="B10" s="26" t="s">
        <v>31</v>
      </c>
      <c r="C10" s="10" t="s">
        <v>26</v>
      </c>
      <c r="D10" s="11" t="n">
        <v>547</v>
      </c>
      <c r="E10" s="12" t="n">
        <v>118.65</v>
      </c>
      <c r="F10" s="12" t="n">
        <v>116.8</v>
      </c>
      <c r="G10" s="12" t="s">
        <v>19</v>
      </c>
      <c r="H10" s="12" t="n">
        <v>200</v>
      </c>
      <c r="I10" s="12" t="n">
        <v>165.5</v>
      </c>
      <c r="J10" s="12" t="s">
        <v>19</v>
      </c>
      <c r="K10" s="12" t="s">
        <v>19</v>
      </c>
      <c r="L10" s="14" t="n">
        <f aca="false">SUM(E10:K10)/4</f>
        <v>150.2375</v>
      </c>
      <c r="M10" s="15" t="n">
        <f aca="false">D10*L10</f>
        <v>82179.9125</v>
      </c>
      <c r="N10" s="16" t="n">
        <f aca="false">_xlfn.STDEV.P(E10:K10)</f>
        <v>34.7314226421838</v>
      </c>
      <c r="O10" s="17" t="n">
        <f aca="false">N10/L10</f>
        <v>0.231176787700699</v>
      </c>
      <c r="P10" s="27"/>
    </row>
    <row r="11" customFormat="false" ht="28.45" hidden="false" customHeight="false" outlineLevel="0" collapsed="false">
      <c r="A11" s="8" t="n">
        <v>6</v>
      </c>
      <c r="B11" s="26" t="s">
        <v>32</v>
      </c>
      <c r="C11" s="10" t="s">
        <v>26</v>
      </c>
      <c r="D11" s="11" t="n">
        <v>18</v>
      </c>
      <c r="E11" s="12" t="n">
        <v>170</v>
      </c>
      <c r="F11" s="12" t="n">
        <v>196</v>
      </c>
      <c r="G11" s="12" t="s">
        <v>19</v>
      </c>
      <c r="H11" s="12" t="n">
        <v>230</v>
      </c>
      <c r="I11" s="12" t="n">
        <v>190.9</v>
      </c>
      <c r="J11" s="12" t="n">
        <v>182</v>
      </c>
      <c r="K11" s="12" t="n">
        <v>190</v>
      </c>
      <c r="L11" s="14" t="n">
        <f aca="false">SUM(E11:K11)/6</f>
        <v>193.15</v>
      </c>
      <c r="M11" s="15" t="n">
        <f aca="false">D11*L11</f>
        <v>3476.7</v>
      </c>
      <c r="N11" s="16" t="n">
        <f aca="false">_xlfn.STDEV.P(E11:K11)</f>
        <v>18.4448502298067</v>
      </c>
      <c r="O11" s="17" t="n">
        <f aca="false">N11/L11</f>
        <v>0.0954949532995428</v>
      </c>
      <c r="P11" s="27"/>
    </row>
    <row r="12" customFormat="false" ht="41.95" hidden="false" customHeight="false" outlineLevel="0" collapsed="false">
      <c r="A12" s="8" t="n">
        <v>7</v>
      </c>
      <c r="B12" s="26" t="s">
        <v>33</v>
      </c>
      <c r="C12" s="10" t="s">
        <v>34</v>
      </c>
      <c r="D12" s="11" t="n">
        <v>146</v>
      </c>
      <c r="E12" s="12" t="n">
        <v>175</v>
      </c>
      <c r="F12" s="12" t="n">
        <v>107</v>
      </c>
      <c r="G12" s="12" t="s">
        <v>19</v>
      </c>
      <c r="H12" s="12" t="n">
        <v>420</v>
      </c>
      <c r="I12" s="12" t="n">
        <v>165.8</v>
      </c>
      <c r="J12" s="12" t="n">
        <v>190</v>
      </c>
      <c r="K12" s="12" t="n">
        <v>210</v>
      </c>
      <c r="L12" s="14" t="n">
        <f aca="false">MEDIAN(E12:K12)</f>
        <v>182.5</v>
      </c>
      <c r="M12" s="15" t="n">
        <f aca="false">D12*L12</f>
        <v>26645</v>
      </c>
      <c r="N12" s="16" t="n">
        <f aca="false">_xlfn.STDEV.P(E12:K12)</f>
        <v>98.5541306423362</v>
      </c>
      <c r="O12" s="17" t="n">
        <f aca="false">N12/L12</f>
        <v>0.540022633656637</v>
      </c>
      <c r="P12" s="28" t="s">
        <v>27</v>
      </c>
    </row>
    <row r="13" customFormat="false" ht="41.95" hidden="false" customHeight="false" outlineLevel="0" collapsed="false">
      <c r="A13" s="8" t="n">
        <v>8</v>
      </c>
      <c r="B13" s="26" t="s">
        <v>35</v>
      </c>
      <c r="C13" s="10" t="s">
        <v>34</v>
      </c>
      <c r="D13" s="11" t="n">
        <v>73</v>
      </c>
      <c r="E13" s="12" t="n">
        <v>161.17</v>
      </c>
      <c r="F13" s="12" t="n">
        <v>157</v>
      </c>
      <c r="G13" s="12" t="s">
        <v>19</v>
      </c>
      <c r="H13" s="12" t="n">
        <v>400</v>
      </c>
      <c r="I13" s="12" t="n">
        <v>188.7</v>
      </c>
      <c r="J13" s="12" t="n">
        <v>194</v>
      </c>
      <c r="K13" s="12" t="n">
        <v>230</v>
      </c>
      <c r="L13" s="14" t="n">
        <f aca="false">MEDIAN(E13:K13)</f>
        <v>191.35</v>
      </c>
      <c r="M13" s="15" t="n">
        <f aca="false">D13*L13</f>
        <v>13968.55</v>
      </c>
      <c r="N13" s="16" t="n">
        <f aca="false">_xlfn.STDEV.P(E13:K13)</f>
        <v>83.23257183272</v>
      </c>
      <c r="O13" s="17" t="n">
        <f aca="false">N13/L13</f>
        <v>0.434975551777998</v>
      </c>
      <c r="P13" s="28" t="s">
        <v>27</v>
      </c>
    </row>
    <row r="14" customFormat="false" ht="41.95" hidden="false" customHeight="false" outlineLevel="0" collapsed="false">
      <c r="A14" s="8" t="n">
        <v>9</v>
      </c>
      <c r="B14" s="26" t="s">
        <v>36</v>
      </c>
      <c r="C14" s="10" t="s">
        <v>34</v>
      </c>
      <c r="D14" s="11" t="n">
        <v>73</v>
      </c>
      <c r="E14" s="12" t="n">
        <v>148</v>
      </c>
      <c r="F14" s="12" t="n">
        <v>133.75</v>
      </c>
      <c r="G14" s="12" t="s">
        <v>19</v>
      </c>
      <c r="H14" s="12" t="n">
        <v>380</v>
      </c>
      <c r="I14" s="12" t="n">
        <v>196.7</v>
      </c>
      <c r="J14" s="12" t="n">
        <v>194</v>
      </c>
      <c r="K14" s="12" t="n">
        <v>250</v>
      </c>
      <c r="L14" s="14" t="n">
        <f aca="false">MEDIAN(E14:K14)</f>
        <v>195.35</v>
      </c>
      <c r="M14" s="15" t="n">
        <f aca="false">D14*L14</f>
        <v>14260.55</v>
      </c>
      <c r="N14" s="16" t="n">
        <f aca="false">_xlfn.STDEV.P(E14:K14)</f>
        <v>81.9457328053145</v>
      </c>
      <c r="O14" s="17" t="n">
        <f aca="false">N14/L14</f>
        <v>0.419481611493804</v>
      </c>
      <c r="P14" s="28" t="s">
        <v>27</v>
      </c>
    </row>
    <row r="15" customFormat="false" ht="55.45" hidden="false" customHeight="false" outlineLevel="0" collapsed="false">
      <c r="A15" s="8" t="n">
        <v>10</v>
      </c>
      <c r="B15" s="26" t="s">
        <v>37</v>
      </c>
      <c r="C15" s="10" t="s">
        <v>26</v>
      </c>
      <c r="D15" s="11" t="n">
        <v>59</v>
      </c>
      <c r="E15" s="12" t="n">
        <v>186.4</v>
      </c>
      <c r="F15" s="12" t="n">
        <v>162.8</v>
      </c>
      <c r="G15" s="12" t="n">
        <v>239</v>
      </c>
      <c r="H15" s="12" t="n">
        <v>320</v>
      </c>
      <c r="I15" s="12" t="n">
        <v>168.5</v>
      </c>
      <c r="J15" s="12" t="n">
        <v>192</v>
      </c>
      <c r="K15" s="12" t="n">
        <v>220</v>
      </c>
      <c r="L15" s="14" t="n">
        <f aca="false">SUM(E15:K15)/7</f>
        <v>212.671428571429</v>
      </c>
      <c r="M15" s="15" t="n">
        <f aca="false">D15*L15</f>
        <v>12547.6142857143</v>
      </c>
      <c r="N15" s="16" t="n">
        <f aca="false">_xlfn.STDEV.P(E15:K15)</f>
        <v>50.4580367175315</v>
      </c>
      <c r="O15" s="17" t="n">
        <f aca="false">N15/L15</f>
        <v>0.237258182993699</v>
      </c>
      <c r="P15" s="27"/>
    </row>
    <row r="16" customFormat="false" ht="41.95" hidden="false" customHeight="false" outlineLevel="0" collapsed="false">
      <c r="A16" s="8" t="n">
        <v>11</v>
      </c>
      <c r="B16" s="26" t="s">
        <v>38</v>
      </c>
      <c r="C16" s="10" t="s">
        <v>26</v>
      </c>
      <c r="D16" s="11" t="n">
        <v>8</v>
      </c>
      <c r="E16" s="12" t="n">
        <v>308.33</v>
      </c>
      <c r="F16" s="12" t="n">
        <v>350</v>
      </c>
      <c r="G16" s="12" t="s">
        <v>19</v>
      </c>
      <c r="H16" s="12" t="n">
        <v>380</v>
      </c>
      <c r="I16" s="12" t="n">
        <v>287.5</v>
      </c>
      <c r="J16" s="12" t="n">
        <v>254</v>
      </c>
      <c r="K16" s="12" t="n">
        <v>360</v>
      </c>
      <c r="L16" s="14" t="n">
        <f aca="false">SUM(E16:K16)/6</f>
        <v>323.305</v>
      </c>
      <c r="M16" s="15" t="n">
        <f aca="false">D16*L16</f>
        <v>2586.44</v>
      </c>
      <c r="N16" s="16" t="n">
        <f aca="false">_xlfn.STDEV.P(E16:K16)</f>
        <v>43.9372673061643</v>
      </c>
      <c r="O16" s="17" t="n">
        <f aca="false">N16/L16</f>
        <v>0.135900364380892</v>
      </c>
      <c r="P16" s="27"/>
    </row>
    <row r="17" customFormat="false" ht="41.95" hidden="false" customHeight="false" outlineLevel="0" collapsed="false">
      <c r="A17" s="8" t="n">
        <v>12</v>
      </c>
      <c r="B17" s="26" t="s">
        <v>39</v>
      </c>
      <c r="C17" s="10" t="s">
        <v>26</v>
      </c>
      <c r="D17" s="11" t="n">
        <v>7</v>
      </c>
      <c r="E17" s="12" t="n">
        <v>243.6</v>
      </c>
      <c r="F17" s="12" t="n">
        <v>308.33</v>
      </c>
      <c r="G17" s="12" t="s">
        <v>19</v>
      </c>
      <c r="H17" s="12" t="n">
        <v>450</v>
      </c>
      <c r="I17" s="12" t="n">
        <v>309.4</v>
      </c>
      <c r="J17" s="12" t="n">
        <v>370</v>
      </c>
      <c r="K17" s="12" t="n">
        <v>365</v>
      </c>
      <c r="L17" s="14" t="n">
        <f aca="false">SUM(E17:K17)/6</f>
        <v>341.055</v>
      </c>
      <c r="M17" s="15" t="n">
        <f aca="false">D17*L17</f>
        <v>2387.385</v>
      </c>
      <c r="N17" s="16" t="n">
        <f aca="false">_xlfn.STDEV.P(E17:K17)</f>
        <v>64.3565986645244</v>
      </c>
      <c r="O17" s="17" t="n">
        <f aca="false">N17/L17</f>
        <v>0.188698593084765</v>
      </c>
      <c r="P17" s="27"/>
    </row>
    <row r="18" customFormat="false" ht="41.95" hidden="false" customHeight="false" outlineLevel="0" collapsed="false">
      <c r="A18" s="8" t="n">
        <v>13</v>
      </c>
      <c r="B18" s="26" t="s">
        <v>40</v>
      </c>
      <c r="C18" s="10" t="s">
        <v>34</v>
      </c>
      <c r="D18" s="11" t="n">
        <v>26</v>
      </c>
      <c r="E18" s="12" t="n">
        <v>250</v>
      </c>
      <c r="F18" s="12" t="n">
        <v>291.75</v>
      </c>
      <c r="G18" s="12" t="s">
        <v>19</v>
      </c>
      <c r="H18" s="12" t="n">
        <v>350</v>
      </c>
      <c r="I18" s="12" t="n">
        <v>290</v>
      </c>
      <c r="J18" s="12" t="n">
        <v>286</v>
      </c>
      <c r="K18" s="12" t="n">
        <v>380</v>
      </c>
      <c r="L18" s="14" t="n">
        <f aca="false">SUM(E18:K18)/6</f>
        <v>307.958333333333</v>
      </c>
      <c r="M18" s="15" t="n">
        <f aca="false">D18*L18</f>
        <v>8006.91666666667</v>
      </c>
      <c r="N18" s="16" t="n">
        <f aca="false">_xlfn.STDEV.P(E18:K18)</f>
        <v>43.5584895730888</v>
      </c>
      <c r="O18" s="17" t="n">
        <f aca="false">N18/L18</f>
        <v>0.141442802023289</v>
      </c>
      <c r="P18" s="27"/>
    </row>
    <row r="19" customFormat="false" ht="41.95" hidden="false" customHeight="false" outlineLevel="0" collapsed="false">
      <c r="A19" s="8" t="n">
        <v>14</v>
      </c>
      <c r="B19" s="26" t="s">
        <v>41</v>
      </c>
      <c r="C19" s="10" t="s">
        <v>34</v>
      </c>
      <c r="D19" s="11" t="n">
        <v>26</v>
      </c>
      <c r="E19" s="12" t="n">
        <v>237.5</v>
      </c>
      <c r="F19" s="12" t="s">
        <v>19</v>
      </c>
      <c r="G19" s="12" t="s">
        <v>19</v>
      </c>
      <c r="H19" s="12" t="n">
        <v>350</v>
      </c>
      <c r="I19" s="12" t="n">
        <v>295.6</v>
      </c>
      <c r="J19" s="12" t="n">
        <v>328</v>
      </c>
      <c r="K19" s="12" t="s">
        <v>19</v>
      </c>
      <c r="L19" s="14" t="n">
        <f aca="false">SUM(E19:K19)/4</f>
        <v>302.775</v>
      </c>
      <c r="M19" s="15" t="n">
        <f aca="false">D19*L19</f>
        <v>7872.15</v>
      </c>
      <c r="N19" s="16" t="n">
        <f aca="false">_xlfn.STDEV.P(E19:K19)</f>
        <v>42.3639218557489</v>
      </c>
      <c r="O19" s="17" t="n">
        <f aca="false">N19/L19</f>
        <v>0.139918823732966</v>
      </c>
      <c r="P19" s="27"/>
    </row>
    <row r="20" customFormat="false" ht="55.45" hidden="false" customHeight="false" outlineLevel="0" collapsed="false">
      <c r="A20" s="8" t="n">
        <v>15</v>
      </c>
      <c r="B20" s="26" t="s">
        <v>42</v>
      </c>
      <c r="C20" s="10" t="s">
        <v>34</v>
      </c>
      <c r="D20" s="11" t="n">
        <v>52</v>
      </c>
      <c r="E20" s="12" t="n">
        <v>196.8</v>
      </c>
      <c r="F20" s="12" t="s">
        <v>19</v>
      </c>
      <c r="G20" s="12" t="s">
        <v>19</v>
      </c>
      <c r="H20" s="12" t="n">
        <v>350</v>
      </c>
      <c r="I20" s="12" t="n">
        <v>299.5</v>
      </c>
      <c r="J20" s="12" t="s">
        <v>19</v>
      </c>
      <c r="K20" s="12" t="s">
        <v>19</v>
      </c>
      <c r="L20" s="14" t="n">
        <f aca="false">SUM(E20:K20)/3</f>
        <v>282.1</v>
      </c>
      <c r="M20" s="15" t="n">
        <f aca="false">D20*L20</f>
        <v>14669.2</v>
      </c>
      <c r="N20" s="16" t="n">
        <f aca="false">_xlfn.STDEV.P(E20:K20)</f>
        <v>63.7423459457421</v>
      </c>
      <c r="O20" s="17" t="n">
        <f aca="false">N20/L20</f>
        <v>0.225956561310677</v>
      </c>
      <c r="P20" s="27"/>
    </row>
    <row r="21" customFormat="false" ht="55.45" hidden="false" customHeight="false" outlineLevel="0" collapsed="false">
      <c r="A21" s="8" t="n">
        <v>16</v>
      </c>
      <c r="B21" s="26" t="s">
        <v>43</v>
      </c>
      <c r="C21" s="10" t="s">
        <v>34</v>
      </c>
      <c r="D21" s="11" t="n">
        <v>40</v>
      </c>
      <c r="E21" s="12" t="n">
        <v>220</v>
      </c>
      <c r="F21" s="12" t="s">
        <v>19</v>
      </c>
      <c r="G21" s="12" t="s">
        <v>19</v>
      </c>
      <c r="H21" s="12" t="n">
        <v>300</v>
      </c>
      <c r="I21" s="12" t="n">
        <v>305.8</v>
      </c>
      <c r="J21" s="12" t="s">
        <v>19</v>
      </c>
      <c r="K21" s="12" t="s">
        <v>19</v>
      </c>
      <c r="L21" s="14" t="n">
        <f aca="false">SUM(E21:K21)/3</f>
        <v>275.266666666667</v>
      </c>
      <c r="M21" s="15" t="n">
        <f aca="false">D21*L21</f>
        <v>11010.6666666667</v>
      </c>
      <c r="N21" s="16" t="n">
        <f aca="false">_xlfn.STDEV.P(E21:K21)</f>
        <v>39.1511032908255</v>
      </c>
      <c r="O21" s="17" t="n">
        <f aca="false">N21/L21</f>
        <v>0.142229728593457</v>
      </c>
      <c r="P21" s="27"/>
    </row>
    <row r="22" customFormat="false" ht="41.95" hidden="false" customHeight="false" outlineLevel="0" collapsed="false">
      <c r="A22" s="8" t="n">
        <v>17</v>
      </c>
      <c r="B22" s="26" t="s">
        <v>44</v>
      </c>
      <c r="C22" s="10" t="s">
        <v>34</v>
      </c>
      <c r="D22" s="11" t="n">
        <v>24</v>
      </c>
      <c r="E22" s="12" t="s">
        <v>19</v>
      </c>
      <c r="F22" s="12" t="s">
        <v>19</v>
      </c>
      <c r="G22" s="12" t="n">
        <v>268.75</v>
      </c>
      <c r="H22" s="12" t="n">
        <v>220</v>
      </c>
      <c r="I22" s="12" t="n">
        <v>275</v>
      </c>
      <c r="J22" s="12" t="s">
        <v>19</v>
      </c>
      <c r="K22" s="12" t="s">
        <v>19</v>
      </c>
      <c r="L22" s="14" t="n">
        <f aca="false">SUM(E22:K22)/3</f>
        <v>254.583333333333</v>
      </c>
      <c r="M22" s="15" t="n">
        <f aca="false">D22*L22</f>
        <v>6110</v>
      </c>
      <c r="N22" s="16" t="n">
        <f aca="false">_xlfn.STDEV.P(E22:K22)</f>
        <v>24.5868641532199</v>
      </c>
      <c r="O22" s="17" t="n">
        <f aca="false">N22/L22</f>
        <v>0.0965768804709128</v>
      </c>
      <c r="P22" s="27"/>
    </row>
    <row r="23" customFormat="false" ht="28.45" hidden="false" customHeight="false" outlineLevel="0" collapsed="false">
      <c r="A23" s="8" t="n">
        <v>18</v>
      </c>
      <c r="B23" s="26" t="s">
        <v>45</v>
      </c>
      <c r="C23" s="10" t="s">
        <v>34</v>
      </c>
      <c r="D23" s="11" t="n">
        <v>32</v>
      </c>
      <c r="E23" s="12" t="n">
        <v>180</v>
      </c>
      <c r="F23" s="12" t="n">
        <v>172.42</v>
      </c>
      <c r="G23" s="12" t="n">
        <v>169</v>
      </c>
      <c r="H23" s="12" t="n">
        <v>250</v>
      </c>
      <c r="I23" s="12" t="n">
        <v>275.4</v>
      </c>
      <c r="J23" s="12" t="s">
        <v>19</v>
      </c>
      <c r="K23" s="12" t="n">
        <v>160</v>
      </c>
      <c r="L23" s="14" t="n">
        <f aca="false">SUM(E23:K23)/6</f>
        <v>201.136666666667</v>
      </c>
      <c r="M23" s="15" t="n">
        <f aca="false">D23*L23</f>
        <v>6436.37333333333</v>
      </c>
      <c r="N23" s="16" t="n">
        <f aca="false">_xlfn.STDEV.P(E23:K23)</f>
        <v>44.5328798629607</v>
      </c>
      <c r="O23" s="17" t="n">
        <f aca="false">N23/L23</f>
        <v>0.221406074789748</v>
      </c>
      <c r="P23" s="27"/>
    </row>
    <row r="24" customFormat="false" ht="28.45" hidden="false" customHeight="false" outlineLevel="0" collapsed="false">
      <c r="A24" s="8" t="n">
        <v>19</v>
      </c>
      <c r="B24" s="26" t="s">
        <v>46</v>
      </c>
      <c r="C24" s="10" t="s">
        <v>34</v>
      </c>
      <c r="D24" s="11" t="n">
        <v>18</v>
      </c>
      <c r="E24" s="12" t="n">
        <v>166.5</v>
      </c>
      <c r="F24" s="12" t="s">
        <v>19</v>
      </c>
      <c r="G24" s="12" t="s">
        <v>19</v>
      </c>
      <c r="H24" s="12" t="n">
        <v>350</v>
      </c>
      <c r="I24" s="12" t="n">
        <v>275.9</v>
      </c>
      <c r="J24" s="12" t="s">
        <v>19</v>
      </c>
      <c r="K24" s="12" t="n">
        <v>130</v>
      </c>
      <c r="L24" s="14" t="n">
        <f aca="false">MEDIAN(E24:K24)</f>
        <v>221.2</v>
      </c>
      <c r="M24" s="15" t="n">
        <f aca="false">D24*L24</f>
        <v>3981.6</v>
      </c>
      <c r="N24" s="16" t="n">
        <f aca="false">_xlfn.STDEV.P(E24:K24)</f>
        <v>87.3750822603332</v>
      </c>
      <c r="O24" s="17" t="n">
        <f aca="false">N24/L24</f>
        <v>0.395004892677817</v>
      </c>
      <c r="P24" s="28" t="s">
        <v>27</v>
      </c>
    </row>
    <row r="25" customFormat="false" ht="41.95" hidden="false" customHeight="false" outlineLevel="0" collapsed="false">
      <c r="A25" s="8" t="n">
        <v>20</v>
      </c>
      <c r="B25" s="26" t="s">
        <v>47</v>
      </c>
      <c r="C25" s="10" t="s">
        <v>34</v>
      </c>
      <c r="D25" s="11" t="n">
        <v>3</v>
      </c>
      <c r="E25" s="12" t="n">
        <v>254.9</v>
      </c>
      <c r="F25" s="12" t="n">
        <v>287.69</v>
      </c>
      <c r="G25" s="12" t="n">
        <v>269</v>
      </c>
      <c r="H25" s="12" t="n">
        <v>350</v>
      </c>
      <c r="I25" s="12" t="n">
        <v>298.8</v>
      </c>
      <c r="J25" s="12" t="s">
        <v>19</v>
      </c>
      <c r="K25" s="12" t="n">
        <v>165</v>
      </c>
      <c r="L25" s="14" t="n">
        <f aca="false">MEDIAN(E25:K25)</f>
        <v>278.345</v>
      </c>
      <c r="M25" s="15" t="n">
        <f aca="false">D25*L25</f>
        <v>835.035</v>
      </c>
      <c r="N25" s="16" t="n">
        <f aca="false">_xlfn.STDEV.P(E25:K25)</f>
        <v>55.9635954338969</v>
      </c>
      <c r="O25" s="17" t="n">
        <f aca="false">N25/L25</f>
        <v>0.20105838234528</v>
      </c>
      <c r="P25" s="28" t="s">
        <v>27</v>
      </c>
    </row>
    <row r="26" customFormat="false" ht="28.45" hidden="false" customHeight="false" outlineLevel="0" collapsed="false">
      <c r="A26" s="8" t="n">
        <v>21</v>
      </c>
      <c r="B26" s="26" t="s">
        <v>48</v>
      </c>
      <c r="C26" s="10" t="s">
        <v>24</v>
      </c>
      <c r="D26" s="11" t="n">
        <v>39</v>
      </c>
      <c r="E26" s="12" t="n">
        <v>51.42</v>
      </c>
      <c r="F26" s="12" t="n">
        <v>43</v>
      </c>
      <c r="G26" s="12" t="n">
        <v>51.5</v>
      </c>
      <c r="H26" s="12" t="n">
        <v>40</v>
      </c>
      <c r="I26" s="12" t="n">
        <v>58.7</v>
      </c>
      <c r="J26" s="12" t="s">
        <v>19</v>
      </c>
      <c r="K26" s="12" t="s">
        <v>19</v>
      </c>
      <c r="L26" s="14" t="n">
        <f aca="false">SUM(E26:K26)/5</f>
        <v>48.924</v>
      </c>
      <c r="M26" s="15" t="n">
        <f aca="false">D26*L26</f>
        <v>1908.036</v>
      </c>
      <c r="N26" s="16" t="n">
        <f aca="false">_xlfn.STDEV.P(E26:K26)</f>
        <v>6.68083108602515</v>
      </c>
      <c r="O26" s="17" t="n">
        <f aca="false">N26/L26</f>
        <v>0.136555291595641</v>
      </c>
      <c r="P26" s="27"/>
    </row>
    <row r="27" customFormat="false" ht="28.45" hidden="false" customHeight="false" outlineLevel="0" collapsed="false">
      <c r="A27" s="8" t="n">
        <v>22</v>
      </c>
      <c r="B27" s="26" t="s">
        <v>49</v>
      </c>
      <c r="C27" s="10" t="s">
        <v>34</v>
      </c>
      <c r="D27" s="11" t="n">
        <v>26</v>
      </c>
      <c r="E27" s="12" t="n">
        <v>92</v>
      </c>
      <c r="F27" s="12" t="n">
        <v>85.75</v>
      </c>
      <c r="G27" s="12" t="n">
        <v>88</v>
      </c>
      <c r="H27" s="12" t="n">
        <v>20</v>
      </c>
      <c r="I27" s="12" t="n">
        <v>60.2</v>
      </c>
      <c r="J27" s="12" t="s">
        <v>19</v>
      </c>
      <c r="K27" s="12" t="n">
        <v>40</v>
      </c>
      <c r="L27" s="14" t="n">
        <f aca="false">MEDIAN(E27:K27)</f>
        <v>72.975</v>
      </c>
      <c r="M27" s="15" t="n">
        <f aca="false">D27*L27</f>
        <v>1897.35</v>
      </c>
      <c r="N27" s="16" t="n">
        <f aca="false">_xlfn.STDEV.P(E27:K27)</f>
        <v>26.953258151845</v>
      </c>
      <c r="O27" s="17" t="n">
        <f aca="false">N27/L27</f>
        <v>0.369349203862213</v>
      </c>
      <c r="P27" s="28" t="s">
        <v>27</v>
      </c>
    </row>
    <row r="28" customFormat="false" ht="28.45" hidden="false" customHeight="false" outlineLevel="0" collapsed="false">
      <c r="A28" s="8" t="n">
        <v>23</v>
      </c>
      <c r="B28" s="26" t="s">
        <v>50</v>
      </c>
      <c r="C28" s="10" t="s">
        <v>51</v>
      </c>
      <c r="D28" s="11" t="n">
        <v>48</v>
      </c>
      <c r="E28" s="12" t="n">
        <v>250.8</v>
      </c>
      <c r="F28" s="12" t="n">
        <v>187.61</v>
      </c>
      <c r="G28" s="12" t="s">
        <v>19</v>
      </c>
      <c r="H28" s="12" t="n">
        <v>200</v>
      </c>
      <c r="I28" s="12" t="n">
        <v>180.4</v>
      </c>
      <c r="J28" s="12" t="s">
        <v>19</v>
      </c>
      <c r="K28" s="12" t="n">
        <v>224</v>
      </c>
      <c r="L28" s="14" t="n">
        <f aca="false">SUM(E28:K28)/5</f>
        <v>208.562</v>
      </c>
      <c r="M28" s="15" t="n">
        <f aca="false">D28*L28</f>
        <v>10010.976</v>
      </c>
      <c r="N28" s="16" t="n">
        <f aca="false">_xlfn.STDEV.P(E28:K28)</f>
        <v>25.7983444430064</v>
      </c>
      <c r="O28" s="17" t="n">
        <f aca="false">N28/L28</f>
        <v>0.1236962842848</v>
      </c>
      <c r="P28" s="27"/>
    </row>
    <row r="29" customFormat="false" ht="41.95" hidden="false" customHeight="false" outlineLevel="0" collapsed="false">
      <c r="A29" s="8" t="n">
        <v>24</v>
      </c>
      <c r="B29" s="26" t="s">
        <v>52</v>
      </c>
      <c r="C29" s="10" t="s">
        <v>53</v>
      </c>
      <c r="D29" s="11" t="n">
        <v>180</v>
      </c>
      <c r="E29" s="12" t="n">
        <v>29.9</v>
      </c>
      <c r="F29" s="12" t="s">
        <v>19</v>
      </c>
      <c r="G29" s="12" t="s">
        <v>19</v>
      </c>
      <c r="H29" s="12" t="n">
        <v>50</v>
      </c>
      <c r="I29" s="12" t="n">
        <v>85.5</v>
      </c>
      <c r="J29" s="12" t="s">
        <v>19</v>
      </c>
      <c r="K29" s="12" t="n">
        <v>35</v>
      </c>
      <c r="L29" s="14" t="n">
        <f aca="false">MEDIAN(E29:K29)</f>
        <v>42.5</v>
      </c>
      <c r="M29" s="15" t="n">
        <f aca="false">D29*L29</f>
        <v>7650</v>
      </c>
      <c r="N29" s="16" t="n">
        <f aca="false">_xlfn.STDEV.P(E29:K29)</f>
        <v>21.7325792302708</v>
      </c>
      <c r="O29" s="17" t="n">
        <f aca="false">N29/L29</f>
        <v>0.511354805418138</v>
      </c>
      <c r="P29" s="28" t="s">
        <v>27</v>
      </c>
    </row>
    <row r="30" customFormat="false" ht="13.8" hidden="false" customHeight="false" outlineLevel="0" collapsed="false">
      <c r="A30" s="21" t="s">
        <v>20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9" t="n">
        <f aca="false">SUM(M6:M29)</f>
        <v>935219.521452381</v>
      </c>
      <c r="N30" s="23"/>
      <c r="O30" s="24"/>
      <c r="P30" s="25"/>
    </row>
    <row r="31" customFormat="false" ht="15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5" hidden="false" customHeight="false" outlineLevel="0" collapsed="false">
      <c r="A35" s="30" t="n">
        <v>1</v>
      </c>
      <c r="B35" s="31" t="s">
        <v>54</v>
      </c>
      <c r="C35" s="31"/>
      <c r="D35" s="31"/>
      <c r="E35" s="31"/>
      <c r="F35" s="31"/>
      <c r="G35" s="31"/>
    </row>
    <row r="36" customFormat="false" ht="15" hidden="false" customHeight="false" outlineLevel="0" collapsed="false">
      <c r="A36" s="30" t="n">
        <v>2</v>
      </c>
      <c r="B36" s="31" t="s">
        <v>54</v>
      </c>
      <c r="C36" s="31"/>
      <c r="D36" s="31"/>
      <c r="E36" s="31"/>
      <c r="F36" s="31"/>
      <c r="G36" s="31"/>
    </row>
    <row r="37" customFormat="false" ht="15" hidden="false" customHeight="false" outlineLevel="0" collapsed="false">
      <c r="A37" s="30" t="n">
        <v>3</v>
      </c>
      <c r="B37" s="31" t="s">
        <v>54</v>
      </c>
      <c r="C37" s="31"/>
      <c r="D37" s="31"/>
      <c r="E37" s="31"/>
      <c r="F37" s="31"/>
      <c r="G37" s="31"/>
    </row>
    <row r="38" customFormat="false" ht="15" hidden="false" customHeight="false" outlineLevel="0" collapsed="false">
      <c r="A38" s="30" t="n">
        <v>4</v>
      </c>
      <c r="B38" s="31" t="s">
        <v>55</v>
      </c>
      <c r="C38" s="31"/>
      <c r="D38" s="31"/>
      <c r="E38" s="31"/>
      <c r="F38" s="31"/>
      <c r="G38" s="31"/>
    </row>
    <row r="39" customFormat="false" ht="15" hidden="false" customHeight="false" outlineLevel="0" collapsed="false">
      <c r="A39" s="30" t="n">
        <v>5</v>
      </c>
      <c r="B39" s="31" t="s">
        <v>56</v>
      </c>
      <c r="C39" s="31"/>
      <c r="D39" s="31"/>
      <c r="E39" s="31"/>
      <c r="F39" s="31"/>
      <c r="G39" s="31"/>
    </row>
    <row r="40" customFormat="false" ht="15" hidden="false" customHeight="false" outlineLevel="0" collapsed="false">
      <c r="A40" s="30" t="n">
        <v>6</v>
      </c>
      <c r="B40" s="31" t="s">
        <v>57</v>
      </c>
      <c r="C40" s="31"/>
      <c r="D40" s="31"/>
      <c r="E40" s="31"/>
      <c r="F40" s="31"/>
      <c r="G40" s="31"/>
    </row>
    <row r="41" customFormat="false" ht="15" hidden="false" customHeight="false" outlineLevel="0" collapsed="false">
      <c r="A41" s="30" t="n">
        <v>7</v>
      </c>
      <c r="B41" s="31" t="s">
        <v>58</v>
      </c>
      <c r="C41" s="31"/>
      <c r="D41" s="31"/>
      <c r="E41" s="31"/>
      <c r="F41" s="31"/>
      <c r="G41" s="31"/>
    </row>
  </sheetData>
  <mergeCells count="10">
    <mergeCell ref="A1:P1"/>
    <mergeCell ref="A3:P3"/>
    <mergeCell ref="A30:L30"/>
    <mergeCell ref="B35:G35"/>
    <mergeCell ref="B36:G36"/>
    <mergeCell ref="B37:G37"/>
    <mergeCell ref="B38:G38"/>
    <mergeCell ref="B39:G39"/>
    <mergeCell ref="B40:G40"/>
    <mergeCell ref="B41:G41"/>
  </mergeCells>
  <conditionalFormatting sqref="D5:E5">
    <cfRule type="cellIs" priority="2" operator="greaterThan" aboveAverage="0" equalAverage="0" bottom="0" percent="0" rank="0" text="" dxfId="0">
      <formula>#ref!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1621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2021-01-15T14:18:54Z</dcterms:created>
  <dc:creator>Usuario</dc:creator>
  <dc:description/>
  <dc:language>pt-BR</dc:language>
  <cp:lastModifiedBy/>
  <cp:lastPrinted>2022-05-06T15:23:33Z</cp:lastPrinted>
  <dcterms:modified xsi:type="dcterms:W3CDTF">2022-05-06T15:23:37Z</dcterms:modified>
  <cp:revision>110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