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rmação " sheetId="1" state="visible" r:id="rId2"/>
  </sheets>
  <definedNames>
    <definedName function="false" hidden="false" localSheetId="0" name="__DdeLink__1184_483150941" vbProcedure="false">'Formação '!$B$91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<sst xmlns="http://schemas.openxmlformats.org/spreadsheetml/2006/main" count="283" uniqueCount="84">
  <si>
    <t xml:space="preserve">PLANILHA DE FORMAÇÃO DE PREÇO </t>
  </si>
  <si>
    <r>
      <rPr>
        <b val="true"/>
        <sz val="10"/>
        <rFont val="Arial"/>
        <family val="2"/>
        <charset val="1"/>
      </rPr>
      <t xml:space="preserve">Objeto:</t>
    </r>
    <r>
      <rPr>
        <sz val="11"/>
        <color rgb="FF000000"/>
        <rFont val="Calibri"/>
        <family val="2"/>
        <charset val="1"/>
      </rPr>
      <t xml:space="preserve"> Contratação de Empresa Especializada Para Realização de Eventos</t>
    </r>
  </si>
  <si>
    <t xml:space="preserve">Item</t>
  </si>
  <si>
    <t xml:space="preserve">Descrição</t>
  </si>
  <si>
    <t xml:space="preserve">Unidade</t>
  </si>
  <si>
    <t xml:space="preserve">Qtd.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</si>
  <si>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</si>
  <si>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</si>
  <si>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</si>
  <si>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</si>
  <si>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</si>
  <si>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COT 6</t>
  </si>
  <si>
    <t xml:space="preserve">COT 7</t>
  </si>
  <si>
    <t xml:space="preserve">MÉDIA</t>
  </si>
  <si>
    <t xml:space="preserve">Total</t>
  </si>
  <si>
    <t xml:space="preserve">Desvio Padrão</t>
  </si>
  <si>
    <t xml:space="preserve">Coeficiente</t>
  </si>
  <si>
    <t xml:space="preserve">Método</t>
  </si>
  <si>
    <t xml:space="preserve">Serviço de Locação de espaço físico, com capacidade para 50 pessoas</t>
  </si>
  <si>
    <t xml:space="preserve">Serviço</t>
  </si>
  <si>
    <t xml:space="preserve">-</t>
  </si>
  <si>
    <t xml:space="preserve">Serviço de Locação de espaço físico, com capacidade para 100 pessoas</t>
  </si>
  <si>
    <t xml:space="preserve">Serviço de Locação de espaço físico, com capacidade para 300 pessoas</t>
  </si>
  <si>
    <t xml:space="preserve">Serviço de Locação de espaço físico, com capacidade para 500 pessoas</t>
  </si>
  <si>
    <t xml:space="preserve">Serviço de locação de sala de apoio com capacidade de até 50 pessoas</t>
  </si>
  <si>
    <t xml:space="preserve">Serviço de Hospedagem</t>
  </si>
  <si>
    <t xml:space="preserve">Serviço de fornecimento de refeição tipo: CAFÉ DA MANHÃ:</t>
  </si>
  <si>
    <t xml:space="preserve">Serviço de fornecimento de refeição tipo: ALMOÇO/JANTAR</t>
  </si>
  <si>
    <t xml:space="preserve">Serviço de fornecimento de refeição tipo: LANCHE INDIVIDUALIZADO</t>
  </si>
  <si>
    <t xml:space="preserve">Serviço de fornecimento de refeição tipo: LANCHE DE INTERVALO 01</t>
  </si>
  <si>
    <t xml:space="preserve">Serviço de fornecimento de refeição tipo: LANCHE DE INTERVALO 02</t>
  </si>
  <si>
    <t xml:space="preserve">Serviço de decoração tipo 1</t>
  </si>
  <si>
    <t xml:space="preserve">Serviço de decoração tipo 2</t>
  </si>
  <si>
    <t xml:space="preserve">Locação de Mesa</t>
  </si>
  <si>
    <t xml:space="preserve">Locação de banqueta alta para mesa bistrô.</t>
  </si>
  <si>
    <t xml:space="preserve">Locação de cadeiras plásticas (polipropileno):</t>
  </si>
  <si>
    <t xml:space="preserve">Locação de mesa plástica (polipropileno)</t>
  </si>
  <si>
    <t xml:space="preserve">Locação de tampão redondo em MDF</t>
  </si>
  <si>
    <t xml:space="preserve">Mediana</t>
  </si>
  <si>
    <t xml:space="preserve">Locação de Unifilas para delimitação e organização de espaço</t>
  </si>
  <si>
    <t xml:space="preserve">Serviço de confecção de Bandeira oficial do BRASIL (para mastro externo)</t>
  </si>
  <si>
    <t xml:space="preserve">Serviço de confecção de Bandeira oficial de PERNAMBUCO (para mastro externo)</t>
  </si>
  <si>
    <t xml:space="preserve">Serviço de confecção de Bandeira oficial MUNICIPAL (para mastro externo)</t>
  </si>
  <si>
    <t xml:space="preserve">Serviço de confecção de Bandeira oficial do INSTITUTO FEDERAL DO SERTÃO PERNAMBUCANO (para mastro externo)</t>
  </si>
  <si>
    <t xml:space="preserve">Serviço de confecção de Bandeira oficial do BRASIL (para mastro INTERNO)</t>
  </si>
  <si>
    <t xml:space="preserve">Serviço de confecção de Bandeira oficial de PERNAMBUCO (para mastro INTERNO)</t>
  </si>
  <si>
    <t xml:space="preserve">Serviço de confecção de Bandeira oficial MUNICIPAL (para mastro INTERNO)</t>
  </si>
  <si>
    <t xml:space="preserve">Serviço de confecção de Bandeira oficial do INSTITUTO FEDERAL DO SERTÃO PERNAMBUCANO (para mastro INTERNO)</t>
  </si>
  <si>
    <t xml:space="preserve">Serviço de confecção de prisma de mesa</t>
  </si>
  <si>
    <t xml:space="preserve">Serviço de confecção de pano para placa de descerramento</t>
  </si>
  <si>
    <t xml:space="preserve">Serviço de confecção de toalha de mesa</t>
  </si>
  <si>
    <t xml:space="preserve">Serviço de confecção de mastro em madeira</t>
  </si>
  <si>
    <t xml:space="preserve">Serviço de confecção de base de madeira para mastro de bandeira</t>
  </si>
  <si>
    <t xml:space="preserve">Serviço de confecção de Púlpito em Acrílico</t>
  </si>
  <si>
    <t xml:space="preserve">Serviço de Confecção de Troféu em acrílico cristal tipo "T"</t>
  </si>
  <si>
    <t xml:space="preserve">Serviço de confecção de suporte para placa de inauguração</t>
  </si>
  <si>
    <t xml:space="preserve">x</t>
  </si>
  <si>
    <t xml:space="preserve">Serviço de confecção de placa de inauguração</t>
  </si>
  <si>
    <t xml:space="preserve">Serviço de confecção de placa de homenagem</t>
  </si>
  <si>
    <t xml:space="preserve">Serviço de confecção de puffs quadrado verde</t>
  </si>
  <si>
    <t xml:space="preserve">Serviço de confecção de puffs redondo vermelho</t>
  </si>
  <si>
    <t xml:space="preserve">Serviço de confecção de canudos</t>
  </si>
  <si>
    <t xml:space="preserve">Serviço de Locação de becas</t>
  </si>
  <si>
    <t xml:space="preserve">Serviço de Estrutura de palco</t>
  </si>
  <si>
    <t xml:space="preserve">Serviço de locação, montagem e desmontagem de cobertura</t>
  </si>
  <si>
    <t xml:space="preserve">Serviço de locação de barraca para exposição</t>
  </si>
  <si>
    <t xml:space="preserve">Serviço de iluminação para eventos de pequeno porte</t>
  </si>
  <si>
    <t xml:space="preserve">Serviço de Iluminação para eventos de médio e grande porte</t>
  </si>
  <si>
    <t xml:space="preserve">Serviço de Fornecimento de sonorização para eventos de médio e grande porte (até 500 participantes)</t>
  </si>
  <si>
    <t xml:space="preserve">Serviço de locação de ventiladores aspersores</t>
  </si>
  <si>
    <t xml:space="preserve">Serviço de locação, montagem e desmontagem de estrutura box-truss</t>
  </si>
  <si>
    <t xml:space="preserve">Locação Gerador de Energia 115 kVA</t>
  </si>
  <si>
    <t xml:space="preserve">Serviço de Cerimonialista mais 2 assistentes</t>
  </si>
  <si>
    <t xml:space="preserve">Serviço de Mestre de Cerimônias</t>
  </si>
  <si>
    <t xml:space="preserve">Serviço de Garçom</t>
  </si>
  <si>
    <t xml:space="preserve">Serviço de Copeira</t>
  </si>
  <si>
    <t xml:space="preserve">Serviço de Carregador</t>
  </si>
  <si>
    <t xml:space="preserve">Serviço de Segurança</t>
  </si>
  <si>
    <t xml:space="preserve">Serviços de contratação de Bombeiro Civil</t>
  </si>
  <si>
    <t xml:space="preserve">Serviços de contratação de apresentação artística e/ou cultural</t>
  </si>
  <si>
    <t xml:space="preserve">Valor Total da Aquisição / Contratação</t>
  </si>
  <si>
    <t xml:space="preserve">LEGENDA</t>
  </si>
  <si>
    <t xml:space="preserve">Preços Públicos / Internet </t>
  </si>
  <si>
    <t xml:space="preserve">Preços Públicos / Internet / Empresas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</si>
</sst>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[$R$-416]\ #,##0.00;[RED]\-[$R$-416]\ #,##0.00"/>
    <numFmt numFmtId="168" formatCode="0.0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8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rgb="FF99FFCC"/>
        <bgColor rgb="FF99FFFF"/>
      </patternFill>
    </fill>
    <fill>
      <patternFill patternType="solid">
        <fgColor rgb="FF000000"/>
        <bgColor rgb="FF003300"/>
      </patternFill>
    </fill>
    <fill>
      <patternFill patternType="solid">
        <fgColor rgb="FF000099"/>
        <bgColor rgb="FF000080"/>
      </patternFill>
    </fill>
    <fill>
      <patternFill patternType="solid">
        <fgColor rgb="FF009900"/>
        <bgColor rgb="FF00CC00"/>
      </patternFill>
    </fill>
    <fill>
      <patternFill patternType="solid">
        <fgColor rgb="FFFF6600"/>
        <bgColor rgb="FFFF3300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6600"/>
      </patternFill>
    </fill>
    <fill>
      <patternFill patternType="solid">
        <fgColor rgb="FFFFFF66"/>
        <bgColor rgb="FFFFFF00"/>
      </patternFill>
    </fill>
    <fill>
      <patternFill patternType="solid">
        <fgColor rgb="FF33CC33"/>
        <bgColor rgb="FF00CC00"/>
      </patternFill>
    </fill>
    <fill>
      <patternFill patternType="solid">
        <fgColor rgb="FF00CC00"/>
        <bgColor rgb="FF33CC33"/>
      </patternFill>
    </fill>
    <fill>
      <patternFill patternType="solid">
        <fgColor rgb="FF99FFFF"/>
        <bgColor rgb="FF99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8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6" fontId="8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/>
  </dxfs>
  <colors>
    <indexedColors>
      <rgbColor rgb="FF000000"/>
      <rgbColor rgb="FFFFFFFF"/>
      <rgbColor rgb="FFFF3300"/>
      <rgbColor rgb="FF00CC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CC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7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5.10204081632653"/>
    <col collapsed="false" hidden="false" max="2" min="2" style="0" width="16.0663265306122"/>
    <col collapsed="false" hidden="false" max="3" min="3" style="0" width="8.06122448979592"/>
    <col collapsed="false" hidden="false" max="4" min="4" style="0" width="6.51530612244898"/>
    <col collapsed="false" hidden="false" max="5" min="5" style="0" width="8.10204081632653"/>
    <col collapsed="false" hidden="false" max="6" min="6" style="0" width="7.33673469387755"/>
    <col collapsed="false" hidden="false" max="7" min="7" style="0" width="8.10204081632653"/>
    <col collapsed="false" hidden="false" max="8" min="8" style="0" width="7.18877551020408"/>
    <col collapsed="false" hidden="false" max="9" min="9" style="0" width="7.46938775510204"/>
    <col collapsed="false" hidden="false" max="10" min="10" style="0" width="8.10204081632653"/>
    <col collapsed="false" hidden="false" max="11" min="11" style="0" width="8.23469387755102"/>
    <col collapsed="false" hidden="false" max="12" min="12" style="0" width="10.8010204081633"/>
    <col collapsed="false" hidden="false" max="13" min="13" style="0" width="12.7142857142857"/>
    <col collapsed="false" hidden="false" max="14" min="14" style="0" width="8.88265306122449"/>
    <col collapsed="false" hidden="false" max="15" min="15" style="0" width="6.9030612244898"/>
    <col collapsed="false" hidden="false" max="16" min="16" style="0" width="8.23469387755102"/>
    <col collapsed="false" hidden="false" max="1025" min="17" style="0" width="8.3673469387755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5" hidden="false" customHeight="false" outlineLevel="0" collapsed="false">
      <c r="H2" s="2"/>
      <c r="I2" s="2"/>
      <c r="J2" s="2"/>
      <c r="K2" s="2"/>
    </row>
    <row r="3" customFormat="false" ht="14.9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5" hidden="false" customHeight="false" outlineLevel="0" collapsed="false">
      <c r="H4" s="2"/>
      <c r="I4" s="2"/>
      <c r="J4" s="2"/>
      <c r="K4" s="2"/>
    </row>
    <row r="5" customFormat="false" ht="23.95" hidden="false" customHeight="false" outlineLevel="0" collapsed="false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6" t="s">
        <v>13</v>
      </c>
      <c r="M5" s="6" t="s">
        <v>14</v>
      </c>
      <c r="N5" s="7" t="s">
        <v>15</v>
      </c>
      <c r="O5" s="7" t="s">
        <v>16</v>
      </c>
      <c r="P5" s="6" t="s">
        <v>17</v>
      </c>
    </row>
    <row r="6" customFormat="false" ht="46.45" hidden="false" customHeight="false" outlineLevel="0" collapsed="false">
      <c r="A6" s="8" t="n">
        <v>1</v>
      </c>
      <c r="B6" s="9" t="s">
        <v>18</v>
      </c>
      <c r="C6" s="10" t="s">
        <v>19</v>
      </c>
      <c r="D6" s="11" t="n">
        <v>22</v>
      </c>
      <c r="E6" s="12" t="n">
        <v>675</v>
      </c>
      <c r="F6" s="12" t="n">
        <v>874</v>
      </c>
      <c r="G6" s="12" t="n">
        <v>600</v>
      </c>
      <c r="H6" s="12" t="n">
        <v>1000</v>
      </c>
      <c r="I6" s="12" t="s">
        <v>20</v>
      </c>
      <c r="J6" s="12" t="s">
        <v>20</v>
      </c>
      <c r="K6" s="12" t="s">
        <v>20</v>
      </c>
      <c r="L6" s="13" t="n">
        <f aca="false">SUM(E6:K6)/4</f>
        <v>787.25</v>
      </c>
      <c r="M6" s="14" t="n">
        <f aca="false">D6*L6</f>
        <v>17319.5</v>
      </c>
      <c r="N6" s="15" t="n">
        <f aca="false">_xlfn.STDEV.P(E6:K6)</f>
        <v>158.469831513762</v>
      </c>
      <c r="O6" s="16" t="n">
        <f aca="false">N6/L6</f>
        <v>0.201295435393791</v>
      </c>
      <c r="P6" s="17"/>
    </row>
    <row r="7" customFormat="false" ht="46.45" hidden="false" customHeight="false" outlineLevel="0" collapsed="false">
      <c r="A7" s="8" t="n">
        <v>2</v>
      </c>
      <c r="B7" s="18" t="s">
        <v>21</v>
      </c>
      <c r="C7" s="19" t="s">
        <v>19</v>
      </c>
      <c r="D7" s="20" t="n">
        <v>18</v>
      </c>
      <c r="E7" s="12" t="n">
        <v>1090</v>
      </c>
      <c r="F7" s="12" t="n">
        <v>900</v>
      </c>
      <c r="G7" s="12" t="n">
        <v>1000</v>
      </c>
      <c r="H7" s="12" t="n">
        <v>905</v>
      </c>
      <c r="I7" s="12" t="s">
        <v>20</v>
      </c>
      <c r="J7" s="12" t="s">
        <v>20</v>
      </c>
      <c r="K7" s="12" t="s">
        <v>20</v>
      </c>
      <c r="L7" s="21" t="n">
        <f aca="false">SUM(E7:K7)/4</f>
        <v>973.75</v>
      </c>
      <c r="M7" s="14" t="n">
        <f aca="false">D7*L7</f>
        <v>17527.5</v>
      </c>
      <c r="N7" s="15" t="n">
        <f aca="false">_xlfn.STDEV.P(E7:K7)</f>
        <v>78.0524663287458</v>
      </c>
      <c r="O7" s="16" t="n">
        <f aca="false">N7/L7</f>
        <v>0.0801565764608429</v>
      </c>
      <c r="P7" s="17"/>
    </row>
    <row r="8" customFormat="false" ht="46.45" hidden="false" customHeight="false" outlineLevel="0" collapsed="false">
      <c r="A8" s="8" t="n">
        <v>3</v>
      </c>
      <c r="B8" s="22" t="s">
        <v>22</v>
      </c>
      <c r="C8" s="19" t="s">
        <v>19</v>
      </c>
      <c r="D8" s="20" t="n">
        <v>21</v>
      </c>
      <c r="E8" s="12" t="n">
        <v>1525</v>
      </c>
      <c r="F8" s="12" t="n">
        <v>1390</v>
      </c>
      <c r="G8" s="12" t="n">
        <v>1700</v>
      </c>
      <c r="H8" s="12" t="n">
        <v>1080</v>
      </c>
      <c r="I8" s="12" t="s">
        <v>20</v>
      </c>
      <c r="J8" s="12" t="s">
        <v>20</v>
      </c>
      <c r="K8" s="12" t="s">
        <v>20</v>
      </c>
      <c r="L8" s="21" t="n">
        <f aca="false">SUM(E8:K8)/4</f>
        <v>1423.75</v>
      </c>
      <c r="M8" s="14" t="n">
        <f aca="false">D8*L8</f>
        <v>29898.75</v>
      </c>
      <c r="N8" s="15" t="n">
        <f aca="false">_xlfn.STDEV.P(E8:K8)</f>
        <v>226.863808263901</v>
      </c>
      <c r="O8" s="16" t="n">
        <f aca="false">N8/L8</f>
        <v>0.159342446541809</v>
      </c>
      <c r="P8" s="17"/>
    </row>
    <row r="9" customFormat="false" ht="46.45" hidden="false" customHeight="false" outlineLevel="0" collapsed="false">
      <c r="A9" s="8" t="n">
        <v>4</v>
      </c>
      <c r="B9" s="22" t="s">
        <v>23</v>
      </c>
      <c r="C9" s="19" t="s">
        <v>19</v>
      </c>
      <c r="D9" s="20" t="n">
        <v>8</v>
      </c>
      <c r="E9" s="12" t="n">
        <v>3400</v>
      </c>
      <c r="F9" s="12" t="n">
        <v>4358.81</v>
      </c>
      <c r="G9" s="12" t="n">
        <v>2351</v>
      </c>
      <c r="H9" s="12" t="n">
        <v>2800</v>
      </c>
      <c r="I9" s="12" t="s">
        <v>20</v>
      </c>
      <c r="J9" s="12" t="s">
        <v>20</v>
      </c>
      <c r="K9" s="12" t="s">
        <v>20</v>
      </c>
      <c r="L9" s="21" t="n">
        <f aca="false">SUM(E9:K9)/4</f>
        <v>3227.4525</v>
      </c>
      <c r="M9" s="14" t="n">
        <f aca="false">D9*L9</f>
        <v>25819.62</v>
      </c>
      <c r="N9" s="15" t="n">
        <f aca="false">_xlfn.STDEV.P(E9:K9)</f>
        <v>751.769089726859</v>
      </c>
      <c r="O9" s="16" t="n">
        <f aca="false">N9/L9</f>
        <v>0.232929559684258</v>
      </c>
      <c r="P9" s="17"/>
    </row>
    <row r="10" customFormat="false" ht="46.45" hidden="false" customHeight="false" outlineLevel="0" collapsed="false">
      <c r="A10" s="8" t="n">
        <v>5</v>
      </c>
      <c r="B10" s="22" t="s">
        <v>24</v>
      </c>
      <c r="C10" s="19" t="s">
        <v>19</v>
      </c>
      <c r="D10" s="20" t="n">
        <v>26</v>
      </c>
      <c r="E10" s="12" t="n">
        <v>800</v>
      </c>
      <c r="F10" s="12" t="n">
        <v>664</v>
      </c>
      <c r="G10" s="12" t="n">
        <v>600</v>
      </c>
      <c r="H10" s="12" t="n">
        <v>440</v>
      </c>
      <c r="I10" s="12" t="s">
        <v>20</v>
      </c>
      <c r="J10" s="12" t="s">
        <v>20</v>
      </c>
      <c r="K10" s="12" t="s">
        <v>20</v>
      </c>
      <c r="L10" s="21" t="n">
        <f aca="false">SUM(E10:K10)/4</f>
        <v>626</v>
      </c>
      <c r="M10" s="14" t="n">
        <f aca="false">D10*L10</f>
        <v>16276</v>
      </c>
      <c r="N10" s="15" t="n">
        <f aca="false">_xlfn.STDEV.P(E10:K10)</f>
        <v>129.414064150694</v>
      </c>
      <c r="O10" s="16" t="n">
        <f aca="false">N10/L10</f>
        <v>0.206731731870119</v>
      </c>
      <c r="P10" s="17"/>
    </row>
    <row r="11" customFormat="false" ht="23.95" hidden="false" customHeight="false" outlineLevel="0" collapsed="false">
      <c r="A11" s="8" t="n">
        <v>6</v>
      </c>
      <c r="B11" s="22" t="s">
        <v>25</v>
      </c>
      <c r="C11" s="19" t="s">
        <v>19</v>
      </c>
      <c r="D11" s="20" t="n">
        <v>410</v>
      </c>
      <c r="E11" s="12" t="n">
        <v>233.5</v>
      </c>
      <c r="F11" s="12" t="n">
        <v>300</v>
      </c>
      <c r="G11" s="12" t="n">
        <v>220</v>
      </c>
      <c r="H11" s="12" t="s">
        <v>20</v>
      </c>
      <c r="I11" s="12" t="n">
        <v>227</v>
      </c>
      <c r="J11" s="12" t="n">
        <v>252</v>
      </c>
      <c r="K11" s="12" t="n">
        <v>295</v>
      </c>
      <c r="L11" s="21" t="n">
        <f aca="false">SUM(E11:K11)/6</f>
        <v>254.583333333333</v>
      </c>
      <c r="M11" s="14" t="n">
        <f aca="false">D11*L11</f>
        <v>104379.166666667</v>
      </c>
      <c r="N11" s="15" t="n">
        <f aca="false">_xlfn.STDEV.P(E11:K11)</f>
        <v>31.8962075418937</v>
      </c>
      <c r="O11" s="16" t="n">
        <f aca="false">N11/L11</f>
        <v>0.125287885598273</v>
      </c>
      <c r="P11" s="17"/>
    </row>
    <row r="12" customFormat="false" ht="46.45" hidden="false" customHeight="false" outlineLevel="0" collapsed="false">
      <c r="A12" s="8" t="n">
        <v>7</v>
      </c>
      <c r="B12" s="22" t="s">
        <v>26</v>
      </c>
      <c r="C12" s="19" t="s">
        <v>19</v>
      </c>
      <c r="D12" s="20" t="n">
        <v>11035</v>
      </c>
      <c r="E12" s="12" t="n">
        <v>18</v>
      </c>
      <c r="F12" s="12" t="n">
        <v>20</v>
      </c>
      <c r="G12" s="12" t="n">
        <v>19.85</v>
      </c>
      <c r="H12" s="12" t="n">
        <v>20.05</v>
      </c>
      <c r="I12" s="12" t="n">
        <v>18</v>
      </c>
      <c r="J12" s="12" t="s">
        <v>20</v>
      </c>
      <c r="K12" s="12" t="s">
        <v>20</v>
      </c>
      <c r="L12" s="21" t="n">
        <f aca="false">SUM(E12:K12)/5</f>
        <v>19.18</v>
      </c>
      <c r="M12" s="14" t="n">
        <f aca="false">D12*L12</f>
        <v>211651.3</v>
      </c>
      <c r="N12" s="15" t="n">
        <f aca="false">_xlfn.STDEV.P(E12:K12)</f>
        <v>0.96571217244063</v>
      </c>
      <c r="O12" s="16" t="n">
        <f aca="false">N12/L12</f>
        <v>0.0503499568530047</v>
      </c>
      <c r="P12" s="17"/>
    </row>
    <row r="13" customFormat="false" ht="46.45" hidden="false" customHeight="false" outlineLevel="0" collapsed="false">
      <c r="A13" s="8" t="n">
        <v>8</v>
      </c>
      <c r="B13" s="22" t="s">
        <v>27</v>
      </c>
      <c r="C13" s="19" t="s">
        <v>19</v>
      </c>
      <c r="D13" s="20" t="n">
        <v>9965</v>
      </c>
      <c r="E13" s="12" t="n">
        <v>34</v>
      </c>
      <c r="F13" s="12" t="n">
        <v>37</v>
      </c>
      <c r="G13" s="12" t="n">
        <v>41.02</v>
      </c>
      <c r="H13" s="12" t="n">
        <v>30</v>
      </c>
      <c r="I13" s="12" t="s">
        <v>20</v>
      </c>
      <c r="J13" s="12" t="s">
        <v>20</v>
      </c>
      <c r="K13" s="12" t="s">
        <v>20</v>
      </c>
      <c r="L13" s="21" t="n">
        <f aca="false">SUM(E13:K13)/4</f>
        <v>35.505</v>
      </c>
      <c r="M13" s="14" t="n">
        <f aca="false">D13*L13</f>
        <v>353807.325</v>
      </c>
      <c r="N13" s="15" t="n">
        <f aca="false">_xlfn.STDEV.P(E13:K13)</f>
        <v>4.03795430880539</v>
      </c>
      <c r="O13" s="16" t="n">
        <f aca="false">N13/L13</f>
        <v>0.11372917360387</v>
      </c>
      <c r="P13" s="17"/>
    </row>
    <row r="14" customFormat="false" ht="57.7" hidden="false" customHeight="false" outlineLevel="0" collapsed="false">
      <c r="A14" s="8" t="n">
        <v>9</v>
      </c>
      <c r="B14" s="22" t="s">
        <v>28</v>
      </c>
      <c r="C14" s="19" t="s">
        <v>19</v>
      </c>
      <c r="D14" s="20" t="n">
        <v>14272</v>
      </c>
      <c r="E14" s="12" t="n">
        <v>15.7</v>
      </c>
      <c r="F14" s="12" t="n">
        <v>15.85</v>
      </c>
      <c r="G14" s="12" t="n">
        <v>15</v>
      </c>
      <c r="H14" s="12" t="n">
        <v>13.9</v>
      </c>
      <c r="I14" s="12" t="n">
        <v>14.9</v>
      </c>
      <c r="J14" s="12" t="n">
        <v>11.6</v>
      </c>
      <c r="K14" s="12" t="s">
        <v>20</v>
      </c>
      <c r="L14" s="21" t="n">
        <f aca="false">SUM(E14:K14)/6</f>
        <v>14.4916666666667</v>
      </c>
      <c r="M14" s="14" t="n">
        <f aca="false">D14*L14</f>
        <v>206825.066666667</v>
      </c>
      <c r="N14" s="15" t="n">
        <f aca="false">_xlfn.STDEV.P(E14:K14)</f>
        <v>1.44002797040737</v>
      </c>
      <c r="O14" s="16" t="n">
        <f aca="false">N14/L14</f>
        <v>0.0993693826618078</v>
      </c>
      <c r="P14" s="17"/>
    </row>
    <row r="15" customFormat="false" ht="57.7" hidden="false" customHeight="false" outlineLevel="0" collapsed="false">
      <c r="A15" s="8" t="n">
        <v>10</v>
      </c>
      <c r="B15" s="22" t="s">
        <v>29</v>
      </c>
      <c r="C15" s="19" t="s">
        <v>19</v>
      </c>
      <c r="D15" s="20" t="n">
        <v>18855</v>
      </c>
      <c r="E15" s="12" t="n">
        <v>23.99</v>
      </c>
      <c r="F15" s="12" t="n">
        <v>17</v>
      </c>
      <c r="G15" s="12" t="n">
        <v>19.8</v>
      </c>
      <c r="H15" s="12" t="n">
        <v>26.5</v>
      </c>
      <c r="I15" s="12" t="s">
        <v>20</v>
      </c>
      <c r="J15" s="12" t="s">
        <v>20</v>
      </c>
      <c r="K15" s="12" t="s">
        <v>20</v>
      </c>
      <c r="L15" s="21" t="n">
        <f aca="false">SUM(E15:K15)/4</f>
        <v>21.8225</v>
      </c>
      <c r="M15" s="14" t="n">
        <f aca="false">D15*L15</f>
        <v>411463.2375</v>
      </c>
      <c r="N15" s="15" t="n">
        <f aca="false">_xlfn.STDEV.P(E15:K15)</f>
        <v>3.67165068463763</v>
      </c>
      <c r="O15" s="16" t="n">
        <f aca="false">N15/L15</f>
        <v>0.16825069009681</v>
      </c>
      <c r="P15" s="17"/>
    </row>
    <row r="16" customFormat="false" ht="57.7" hidden="false" customHeight="false" outlineLevel="0" collapsed="false">
      <c r="A16" s="8" t="n">
        <v>11</v>
      </c>
      <c r="B16" s="22" t="s">
        <v>30</v>
      </c>
      <c r="C16" s="19" t="s">
        <v>19</v>
      </c>
      <c r="D16" s="20" t="n">
        <v>17508</v>
      </c>
      <c r="E16" s="12" t="n">
        <v>31.95</v>
      </c>
      <c r="F16" s="12" t="n">
        <v>27</v>
      </c>
      <c r="G16" s="12" t="n">
        <v>26.99</v>
      </c>
      <c r="H16" s="12" t="n">
        <v>28.75</v>
      </c>
      <c r="I16" s="12" t="s">
        <v>20</v>
      </c>
      <c r="J16" s="12" t="s">
        <v>20</v>
      </c>
      <c r="K16" s="12" t="s">
        <v>20</v>
      </c>
      <c r="L16" s="21" t="n">
        <f aca="false">SUM(E16:K16)/4</f>
        <v>28.6725</v>
      </c>
      <c r="M16" s="14" t="n">
        <f aca="false">D16*L16</f>
        <v>501998.13</v>
      </c>
      <c r="N16" s="15" t="n">
        <f aca="false">_xlfn.STDEV.P(E16:K16)</f>
        <v>2.02336816966167</v>
      </c>
      <c r="O16" s="16" t="n">
        <f aca="false">N16/L16</f>
        <v>0.0705682507511262</v>
      </c>
      <c r="P16" s="17"/>
    </row>
    <row r="17" customFormat="false" ht="23.95" hidden="false" customHeight="false" outlineLevel="0" collapsed="false">
      <c r="A17" s="8" t="n">
        <v>12</v>
      </c>
      <c r="B17" s="22" t="s">
        <v>31</v>
      </c>
      <c r="C17" s="19" t="s">
        <v>19</v>
      </c>
      <c r="D17" s="20" t="n">
        <v>167</v>
      </c>
      <c r="E17" s="12" t="n">
        <v>869.33</v>
      </c>
      <c r="F17" s="12" t="n">
        <v>800</v>
      </c>
      <c r="G17" s="12" t="n">
        <v>434.5</v>
      </c>
      <c r="H17" s="12" t="n">
        <v>600</v>
      </c>
      <c r="I17" s="12" t="s">
        <v>20</v>
      </c>
      <c r="J17" s="12" t="s">
        <v>20</v>
      </c>
      <c r="K17" s="12" t="s">
        <v>20</v>
      </c>
      <c r="L17" s="21" t="n">
        <f aca="false">SUM(E17:K17)/4</f>
        <v>675.9575</v>
      </c>
      <c r="M17" s="14" t="n">
        <f aca="false">D17*L17</f>
        <v>112884.9025</v>
      </c>
      <c r="N17" s="15" t="n">
        <f aca="false">_xlfn.STDEV.P(E17:K17)</f>
        <v>170.91718146152</v>
      </c>
      <c r="O17" s="16" t="n">
        <f aca="false">N17/L17</f>
        <v>0.252851964008861</v>
      </c>
      <c r="P17" s="17"/>
    </row>
    <row r="18" customFormat="false" ht="23.95" hidden="false" customHeight="false" outlineLevel="0" collapsed="false">
      <c r="A18" s="8" t="n">
        <v>13</v>
      </c>
      <c r="B18" s="22" t="s">
        <v>32</v>
      </c>
      <c r="C18" s="19" t="s">
        <v>19</v>
      </c>
      <c r="D18" s="20" t="n">
        <v>91</v>
      </c>
      <c r="E18" s="12" t="n">
        <v>1700</v>
      </c>
      <c r="F18" s="12" t="n">
        <v>1300</v>
      </c>
      <c r="G18" s="12" t="n">
        <v>1973.2</v>
      </c>
      <c r="H18" s="12" t="n">
        <v>1900</v>
      </c>
      <c r="I18" s="12" t="s">
        <v>20</v>
      </c>
      <c r="J18" s="12" t="s">
        <v>20</v>
      </c>
      <c r="K18" s="12" t="s">
        <v>20</v>
      </c>
      <c r="L18" s="21" t="n">
        <f aca="false">SUM(E18:K18)/4</f>
        <v>1718.3</v>
      </c>
      <c r="M18" s="14" t="n">
        <f aca="false">D18*L18</f>
        <v>156365.3</v>
      </c>
      <c r="N18" s="15" t="n">
        <f aca="false">_xlfn.STDEV.P(E18:K18)</f>
        <v>261.389881211955</v>
      </c>
      <c r="O18" s="16" t="n">
        <f aca="false">N18/L18</f>
        <v>0.152121213531953</v>
      </c>
      <c r="P18" s="17"/>
    </row>
    <row r="19" customFormat="false" ht="13.8" hidden="false" customHeight="false" outlineLevel="0" collapsed="false">
      <c r="A19" s="8" t="n">
        <v>14</v>
      </c>
      <c r="B19" s="22" t="s">
        <v>33</v>
      </c>
      <c r="C19" s="19" t="s">
        <v>19</v>
      </c>
      <c r="D19" s="20" t="n">
        <v>165</v>
      </c>
      <c r="E19" s="12" t="n">
        <v>21.67</v>
      </c>
      <c r="F19" s="12" t="n">
        <v>60</v>
      </c>
      <c r="G19" s="12" t="n">
        <v>73</v>
      </c>
      <c r="H19" s="23" t="n">
        <v>50</v>
      </c>
      <c r="I19" s="12" t="s">
        <v>20</v>
      </c>
      <c r="J19" s="12" t="s">
        <v>20</v>
      </c>
      <c r="K19" s="12" t="n">
        <v>40</v>
      </c>
      <c r="L19" s="21" t="n">
        <f aca="false">SUM(E19:K19)/5</f>
        <v>48.934</v>
      </c>
      <c r="M19" s="14" t="n">
        <f aca="false">D19*L19</f>
        <v>8074.11</v>
      </c>
      <c r="N19" s="15" t="n">
        <f aca="false">_xlfn.STDEV.P(E19:K19)</f>
        <v>17.4694425783996</v>
      </c>
      <c r="O19" s="16" t="n">
        <f aca="false">N19/L19</f>
        <v>0.357000093562749</v>
      </c>
      <c r="P19" s="17"/>
    </row>
    <row r="20" customFormat="false" ht="35.2" hidden="false" customHeight="false" outlineLevel="0" collapsed="false">
      <c r="A20" s="8" t="n">
        <v>15</v>
      </c>
      <c r="B20" s="22" t="s">
        <v>34</v>
      </c>
      <c r="C20" s="19" t="s">
        <v>19</v>
      </c>
      <c r="D20" s="20" t="n">
        <v>145</v>
      </c>
      <c r="E20" s="12" t="n">
        <v>16.67</v>
      </c>
      <c r="F20" s="12" t="n">
        <v>21</v>
      </c>
      <c r="G20" s="12" t="n">
        <v>10</v>
      </c>
      <c r="H20" s="12" t="s">
        <v>20</v>
      </c>
      <c r="I20" s="12" t="s">
        <v>20</v>
      </c>
      <c r="J20" s="12" t="s">
        <v>20</v>
      </c>
      <c r="K20" s="12" t="n">
        <v>15</v>
      </c>
      <c r="L20" s="21" t="n">
        <f aca="false">SUM(E20:K20)/4</f>
        <v>15.6675</v>
      </c>
      <c r="M20" s="14" t="n">
        <f aca="false">D20*L20</f>
        <v>2271.7875</v>
      </c>
      <c r="N20" s="15" t="n">
        <f aca="false">_xlfn.STDEV.P(E20:K20)</f>
        <v>3.93721586276394</v>
      </c>
      <c r="O20" s="16" t="n">
        <f aca="false">N20/L20</f>
        <v>0.251298283884726</v>
      </c>
      <c r="P20" s="17"/>
    </row>
    <row r="21" customFormat="false" ht="35.2" hidden="false" customHeight="false" outlineLevel="0" collapsed="false">
      <c r="A21" s="8" t="n">
        <v>16</v>
      </c>
      <c r="B21" s="22" t="s">
        <v>35</v>
      </c>
      <c r="C21" s="19" t="s">
        <v>19</v>
      </c>
      <c r="D21" s="20" t="n">
        <v>11887</v>
      </c>
      <c r="E21" s="12" t="n">
        <v>5</v>
      </c>
      <c r="F21" s="12" t="n">
        <v>5</v>
      </c>
      <c r="G21" s="12" t="n">
        <v>4</v>
      </c>
      <c r="H21" s="12" t="n">
        <v>3</v>
      </c>
      <c r="I21" s="12" t="s">
        <v>20</v>
      </c>
      <c r="J21" s="12" t="s">
        <v>20</v>
      </c>
      <c r="K21" s="12" t="n">
        <v>4.5</v>
      </c>
      <c r="L21" s="21" t="n">
        <f aca="false">SUM(E21:K21)/5</f>
        <v>4.3</v>
      </c>
      <c r="M21" s="14" t="n">
        <f aca="false">D21*L21</f>
        <v>51114.1</v>
      </c>
      <c r="N21" s="15" t="n">
        <f aca="false">_xlfn.STDEV.P(E21:K21)</f>
        <v>0.748331477354788</v>
      </c>
      <c r="O21" s="16" t="n">
        <f aca="false">N21/L21</f>
        <v>0.174030576129021</v>
      </c>
      <c r="P21" s="17"/>
    </row>
    <row r="22" customFormat="false" ht="35.2" hidden="false" customHeight="false" outlineLevel="0" collapsed="false">
      <c r="A22" s="8" t="n">
        <v>17</v>
      </c>
      <c r="B22" s="22" t="s">
        <v>36</v>
      </c>
      <c r="C22" s="19" t="s">
        <v>19</v>
      </c>
      <c r="D22" s="20" t="n">
        <v>2043</v>
      </c>
      <c r="E22" s="12" t="n">
        <v>6</v>
      </c>
      <c r="F22" s="12" t="n">
        <v>7</v>
      </c>
      <c r="G22" s="12" t="n">
        <v>8</v>
      </c>
      <c r="H22" s="12" t="n">
        <v>5.85</v>
      </c>
      <c r="I22" s="12" t="s">
        <v>20</v>
      </c>
      <c r="J22" s="12" t="s">
        <v>20</v>
      </c>
      <c r="K22" s="12" t="n">
        <v>6.5</v>
      </c>
      <c r="L22" s="21" t="n">
        <f aca="false">SUM(E22:K22)/5</f>
        <v>6.67</v>
      </c>
      <c r="M22" s="14" t="n">
        <f aca="false">D22*L22</f>
        <v>13626.81</v>
      </c>
      <c r="N22" s="15" t="n">
        <f aca="false">_xlfn.STDEV.P(E22:K22)</f>
        <v>0.778203058333749</v>
      </c>
      <c r="O22" s="16" t="n">
        <f aca="false">N22/L22</f>
        <v>0.116672122688718</v>
      </c>
      <c r="P22" s="17"/>
    </row>
    <row r="23" customFormat="false" ht="23.95" hidden="false" customHeight="false" outlineLevel="0" collapsed="false">
      <c r="A23" s="8" t="n">
        <v>18</v>
      </c>
      <c r="B23" s="22" t="s">
        <v>37</v>
      </c>
      <c r="C23" s="19" t="s">
        <v>19</v>
      </c>
      <c r="D23" s="20" t="n">
        <v>754</v>
      </c>
      <c r="E23" s="12" t="n">
        <v>10.99</v>
      </c>
      <c r="F23" s="12" t="n">
        <v>3.2</v>
      </c>
      <c r="G23" s="12" t="n">
        <v>21</v>
      </c>
      <c r="H23" s="12" t="s">
        <v>20</v>
      </c>
      <c r="I23" s="12" t="s">
        <v>20</v>
      </c>
      <c r="J23" s="12" t="s">
        <v>20</v>
      </c>
      <c r="K23" s="12" t="n">
        <v>4.5</v>
      </c>
      <c r="L23" s="24" t="n">
        <f aca="false">MEDIAN(E23:K23)</f>
        <v>7.745</v>
      </c>
      <c r="M23" s="14" t="n">
        <f aca="false">D23*L23</f>
        <v>5839.73</v>
      </c>
      <c r="N23" s="15" t="n">
        <f aca="false">_xlfn.STDEV.P(E23:K23)</f>
        <v>7.04354447348776</v>
      </c>
      <c r="O23" s="16" t="n">
        <f aca="false">N23/L23</f>
        <v>0.909431177984217</v>
      </c>
      <c r="P23" s="25" t="s">
        <v>38</v>
      </c>
    </row>
    <row r="24" customFormat="false" ht="46.45" hidden="false" customHeight="false" outlineLevel="0" collapsed="false">
      <c r="A24" s="8" t="n">
        <v>19</v>
      </c>
      <c r="B24" s="22" t="s">
        <v>39</v>
      </c>
      <c r="C24" s="19" t="s">
        <v>19</v>
      </c>
      <c r="D24" s="20" t="n">
        <v>262</v>
      </c>
      <c r="E24" s="12" t="n">
        <v>39.2</v>
      </c>
      <c r="F24" s="12" t="n">
        <v>30</v>
      </c>
      <c r="G24" s="12" t="n">
        <v>25.2</v>
      </c>
      <c r="H24" s="12" t="n">
        <v>50</v>
      </c>
      <c r="I24" s="12" t="s">
        <v>20</v>
      </c>
      <c r="J24" s="12" t="s">
        <v>20</v>
      </c>
      <c r="K24" s="12" t="n">
        <v>40</v>
      </c>
      <c r="L24" s="21" t="n">
        <f aca="false">SUM(E24:K24)/5</f>
        <v>36.88</v>
      </c>
      <c r="M24" s="14" t="n">
        <f aca="false">D24*L24</f>
        <v>9662.56</v>
      </c>
      <c r="N24" s="15" t="n">
        <f aca="false">_xlfn.STDEV.P(E24:K24)</f>
        <v>8.6140350591346</v>
      </c>
      <c r="O24" s="16" t="n">
        <f aca="false">N24/L24</f>
        <v>0.233569280345298</v>
      </c>
      <c r="P24" s="17"/>
    </row>
    <row r="25" customFormat="false" ht="57.7" hidden="false" customHeight="false" outlineLevel="0" collapsed="false">
      <c r="A25" s="8" t="n">
        <v>20</v>
      </c>
      <c r="B25" s="22" t="s">
        <v>40</v>
      </c>
      <c r="C25" s="19" t="s">
        <v>19</v>
      </c>
      <c r="D25" s="20" t="n">
        <v>24</v>
      </c>
      <c r="E25" s="12" t="n">
        <v>120</v>
      </c>
      <c r="F25" s="12" t="n">
        <v>120</v>
      </c>
      <c r="G25" s="12" t="n">
        <v>130</v>
      </c>
      <c r="H25" s="12" t="n">
        <v>136.58</v>
      </c>
      <c r="I25" s="12" t="n">
        <v>154.63</v>
      </c>
      <c r="J25" s="12" t="n">
        <v>148.9</v>
      </c>
      <c r="K25" s="12" t="n">
        <v>143</v>
      </c>
      <c r="L25" s="21" t="n">
        <f aca="false">SUM(E25:K25)/7</f>
        <v>136.158571428571</v>
      </c>
      <c r="M25" s="14" t="n">
        <f aca="false">D25*L25</f>
        <v>3267.80571428571</v>
      </c>
      <c r="N25" s="15" t="n">
        <f aca="false">_xlfn.STDEV.P(E25:K25)</f>
        <v>12.5961858496604</v>
      </c>
      <c r="O25" s="16" t="n">
        <f aca="false">N25/L25</f>
        <v>0.0925111487106656</v>
      </c>
      <c r="P25" s="17"/>
    </row>
    <row r="26" customFormat="false" ht="68.95" hidden="false" customHeight="false" outlineLevel="0" collapsed="false">
      <c r="A26" s="8" t="n">
        <v>21</v>
      </c>
      <c r="B26" s="22" t="s">
        <v>41</v>
      </c>
      <c r="C26" s="19" t="s">
        <v>19</v>
      </c>
      <c r="D26" s="20" t="n">
        <v>24</v>
      </c>
      <c r="E26" s="12" t="n">
        <v>120</v>
      </c>
      <c r="F26" s="12" t="n">
        <v>139.8</v>
      </c>
      <c r="G26" s="12" t="n">
        <v>145</v>
      </c>
      <c r="H26" s="12" t="n">
        <v>120</v>
      </c>
      <c r="I26" s="12" t="n">
        <v>151.63</v>
      </c>
      <c r="J26" s="12" t="s">
        <v>20</v>
      </c>
      <c r="K26" s="12" t="s">
        <v>20</v>
      </c>
      <c r="L26" s="21" t="n">
        <f aca="false">SUM(E26:K26)/5</f>
        <v>135.286</v>
      </c>
      <c r="M26" s="14" t="n">
        <f aca="false">D26*L26</f>
        <v>3246.864</v>
      </c>
      <c r="N26" s="15" t="n">
        <f aca="false">_xlfn.STDEV.P(E26:K26)</f>
        <v>13.0321749527851</v>
      </c>
      <c r="O26" s="16" t="n">
        <f aca="false">N26/L26</f>
        <v>0.0963305512232243</v>
      </c>
      <c r="P26" s="17"/>
    </row>
    <row r="27" customFormat="false" ht="57.7" hidden="false" customHeight="false" outlineLevel="0" collapsed="false">
      <c r="A27" s="8" t="n">
        <v>22</v>
      </c>
      <c r="B27" s="22" t="s">
        <v>42</v>
      </c>
      <c r="C27" s="19" t="s">
        <v>19</v>
      </c>
      <c r="D27" s="20" t="n">
        <v>23</v>
      </c>
      <c r="E27" s="12" t="n">
        <v>180</v>
      </c>
      <c r="F27" s="12" t="n">
        <v>139.8</v>
      </c>
      <c r="G27" s="12" t="n">
        <v>146</v>
      </c>
      <c r="H27" s="12" t="s">
        <v>20</v>
      </c>
      <c r="I27" s="12" t="s">
        <v>20</v>
      </c>
      <c r="J27" s="12" t="s">
        <v>20</v>
      </c>
      <c r="K27" s="12" t="s">
        <v>20</v>
      </c>
      <c r="L27" s="21" t="n">
        <f aca="false">SUM(E27:K27)/3</f>
        <v>155.266666666667</v>
      </c>
      <c r="M27" s="14" t="n">
        <f aca="false">D27*L27</f>
        <v>3571.13333333333</v>
      </c>
      <c r="N27" s="15" t="n">
        <f aca="false">_xlfn.STDEV.P(E27:K27)</f>
        <v>17.6713201418444</v>
      </c>
      <c r="O27" s="16" t="n">
        <f aca="false">N27/L27</f>
        <v>0.113812710230857</v>
      </c>
      <c r="P27" s="17"/>
    </row>
    <row r="28" customFormat="false" ht="102.7" hidden="false" customHeight="false" outlineLevel="0" collapsed="false">
      <c r="A28" s="8" t="n">
        <v>23</v>
      </c>
      <c r="B28" s="22" t="s">
        <v>43</v>
      </c>
      <c r="C28" s="19" t="s">
        <v>19</v>
      </c>
      <c r="D28" s="20" t="n">
        <v>24</v>
      </c>
      <c r="E28" s="12" t="n">
        <v>160</v>
      </c>
      <c r="F28" s="12" t="n">
        <v>140</v>
      </c>
      <c r="G28" s="12" t="n">
        <v>126.66</v>
      </c>
      <c r="H28" s="12" t="n">
        <v>140</v>
      </c>
      <c r="I28" s="12" t="n">
        <v>130</v>
      </c>
      <c r="J28" s="12" t="s">
        <v>20</v>
      </c>
      <c r="K28" s="12" t="s">
        <v>20</v>
      </c>
      <c r="L28" s="21" t="n">
        <f aca="false">SUM(E28:K28)/5</f>
        <v>139.332</v>
      </c>
      <c r="M28" s="14" t="n">
        <f aca="false">D28*L28</f>
        <v>3343.968</v>
      </c>
      <c r="N28" s="15" t="n">
        <f aca="false">_xlfn.STDEV.P(E28:K28)</f>
        <v>11.6251836974733</v>
      </c>
      <c r="O28" s="16" t="n">
        <f aca="false">N28/L28</f>
        <v>0.0834351311792937</v>
      </c>
      <c r="P28" s="17"/>
    </row>
    <row r="29" customFormat="false" ht="57.7" hidden="false" customHeight="false" outlineLevel="0" collapsed="false">
      <c r="A29" s="8" t="n">
        <v>24</v>
      </c>
      <c r="B29" s="22" t="s">
        <v>44</v>
      </c>
      <c r="C29" s="19" t="s">
        <v>19</v>
      </c>
      <c r="D29" s="20" t="n">
        <v>18</v>
      </c>
      <c r="E29" s="12" t="n">
        <v>110</v>
      </c>
      <c r="F29" s="12" t="n">
        <v>104</v>
      </c>
      <c r="G29" s="12" t="n">
        <v>98.89</v>
      </c>
      <c r="H29" s="12" t="n">
        <v>95</v>
      </c>
      <c r="I29" s="12" t="n">
        <v>125</v>
      </c>
      <c r="J29" s="12" t="s">
        <v>20</v>
      </c>
      <c r="K29" s="12" t="s">
        <v>20</v>
      </c>
      <c r="L29" s="21" t="n">
        <f aca="false">SUM(E29:K29)/5</f>
        <v>106.578</v>
      </c>
      <c r="M29" s="14" t="n">
        <f aca="false">D29*L29</f>
        <v>1918.404</v>
      </c>
      <c r="N29" s="15" t="n">
        <f aca="false">_xlfn.STDEV.P(E29:K29)</f>
        <v>10.4964916043409</v>
      </c>
      <c r="O29" s="16" t="n">
        <f aca="false">N29/L29</f>
        <v>0.0984864756736001</v>
      </c>
      <c r="P29" s="17"/>
    </row>
    <row r="30" customFormat="false" ht="68.95" hidden="false" customHeight="false" outlineLevel="0" collapsed="false">
      <c r="A30" s="8" t="n">
        <v>25</v>
      </c>
      <c r="B30" s="22" t="s">
        <v>45</v>
      </c>
      <c r="C30" s="19" t="s">
        <v>19</v>
      </c>
      <c r="D30" s="20" t="n">
        <v>18</v>
      </c>
      <c r="E30" s="12" t="n">
        <v>120</v>
      </c>
      <c r="F30" s="12" t="n">
        <v>92</v>
      </c>
      <c r="G30" s="12" t="n">
        <v>110</v>
      </c>
      <c r="H30" s="12" t="n">
        <v>100</v>
      </c>
      <c r="I30" s="12" t="s">
        <v>20</v>
      </c>
      <c r="J30" s="12" t="s">
        <v>20</v>
      </c>
      <c r="K30" s="12" t="s">
        <v>20</v>
      </c>
      <c r="L30" s="21" t="n">
        <f aca="false">SUM(E30:K30)/4</f>
        <v>105.5</v>
      </c>
      <c r="M30" s="14" t="n">
        <f aca="false">D30*L30</f>
        <v>1899</v>
      </c>
      <c r="N30" s="15" t="n">
        <f aca="false">_xlfn.STDEV.P(E30:K30)</f>
        <v>10.5237825899246</v>
      </c>
      <c r="O30" s="16" t="n">
        <f aca="false">N30/L30</f>
        <v>0.0997514937433611</v>
      </c>
      <c r="P30" s="17"/>
    </row>
    <row r="31" customFormat="false" ht="57.7" hidden="false" customHeight="false" outlineLevel="0" collapsed="false">
      <c r="A31" s="8" t="n">
        <v>26</v>
      </c>
      <c r="B31" s="22" t="s">
        <v>46</v>
      </c>
      <c r="C31" s="19" t="s">
        <v>19</v>
      </c>
      <c r="D31" s="20" t="n">
        <v>19</v>
      </c>
      <c r="E31" s="12" t="n">
        <v>106.48</v>
      </c>
      <c r="F31" s="12" t="n">
        <v>92</v>
      </c>
      <c r="G31" s="12" t="n">
        <v>110</v>
      </c>
      <c r="H31" s="12" t="s">
        <v>20</v>
      </c>
      <c r="I31" s="12" t="s">
        <v>20</v>
      </c>
      <c r="J31" s="12" t="s">
        <v>20</v>
      </c>
      <c r="K31" s="12" t="s">
        <v>20</v>
      </c>
      <c r="L31" s="21" t="n">
        <f aca="false">SUM(E31:K31)/3</f>
        <v>102.826666666667</v>
      </c>
      <c r="M31" s="14" t="n">
        <f aca="false">D31*L31</f>
        <v>1953.70666666667</v>
      </c>
      <c r="N31" s="15" t="n">
        <f aca="false">_xlfn.STDEV.P(E31:K31)</f>
        <v>7.78931461825893</v>
      </c>
      <c r="O31" s="16" t="n">
        <f aca="false">N31/L31</f>
        <v>0.0757518926827567</v>
      </c>
      <c r="P31" s="17"/>
    </row>
    <row r="32" customFormat="false" ht="102.7" hidden="false" customHeight="false" outlineLevel="0" collapsed="false">
      <c r="A32" s="8" t="n">
        <v>27</v>
      </c>
      <c r="B32" s="22" t="s">
        <v>47</v>
      </c>
      <c r="C32" s="19" t="s">
        <v>19</v>
      </c>
      <c r="D32" s="20" t="n">
        <v>18</v>
      </c>
      <c r="E32" s="12" t="n">
        <v>114.99</v>
      </c>
      <c r="F32" s="12" t="n">
        <v>99.99</v>
      </c>
      <c r="G32" s="12" t="n">
        <v>109</v>
      </c>
      <c r="H32" s="12" t="n">
        <v>109.99</v>
      </c>
      <c r="I32" s="12" t="n">
        <v>109</v>
      </c>
      <c r="J32" s="12" t="s">
        <v>20</v>
      </c>
      <c r="K32" s="12" t="s">
        <v>20</v>
      </c>
      <c r="L32" s="21" t="n">
        <f aca="false">SUM(E32:K32)/5</f>
        <v>108.594</v>
      </c>
      <c r="M32" s="14" t="n">
        <f aca="false">D32*L32</f>
        <v>1954.692</v>
      </c>
      <c r="N32" s="15" t="n">
        <f aca="false">_xlfn.STDEV.P(E32:K32)</f>
        <v>4.84182031884704</v>
      </c>
      <c r="O32" s="16" t="n">
        <f aca="false">N32/L32</f>
        <v>0.0445864441759861</v>
      </c>
      <c r="P32" s="17"/>
    </row>
    <row r="33" customFormat="false" ht="35.2" hidden="false" customHeight="false" outlineLevel="0" collapsed="false">
      <c r="A33" s="8" t="n">
        <v>28</v>
      </c>
      <c r="B33" s="22" t="s">
        <v>48</v>
      </c>
      <c r="C33" s="19" t="s">
        <v>19</v>
      </c>
      <c r="D33" s="20" t="n">
        <v>168</v>
      </c>
      <c r="E33" s="12" t="n">
        <v>24.5</v>
      </c>
      <c r="F33" s="12" t="n">
        <v>25</v>
      </c>
      <c r="G33" s="12" t="n">
        <v>20</v>
      </c>
      <c r="H33" s="12" t="n">
        <v>21.5</v>
      </c>
      <c r="I33" s="12" t="s">
        <v>20</v>
      </c>
      <c r="J33" s="12" t="s">
        <v>20</v>
      </c>
      <c r="K33" s="12" t="s">
        <v>20</v>
      </c>
      <c r="L33" s="21" t="n">
        <f aca="false">SUM(E33:K33)/4</f>
        <v>22.75</v>
      </c>
      <c r="M33" s="14" t="n">
        <f aca="false">D33*L33</f>
        <v>3822</v>
      </c>
      <c r="N33" s="15" t="n">
        <f aca="false">_xlfn.STDEV.P(E33:K33)</f>
        <v>2.07665596572952</v>
      </c>
      <c r="O33" s="16" t="n">
        <f aca="false">N33/L33</f>
        <v>0.0912815809111876</v>
      </c>
      <c r="P33" s="17"/>
    </row>
    <row r="34" customFormat="false" ht="46.45" hidden="false" customHeight="false" outlineLevel="0" collapsed="false">
      <c r="A34" s="8" t="n">
        <v>29</v>
      </c>
      <c r="B34" s="22" t="s">
        <v>49</v>
      </c>
      <c r="C34" s="19" t="s">
        <v>19</v>
      </c>
      <c r="D34" s="20" t="n">
        <v>23</v>
      </c>
      <c r="E34" s="12" t="n">
        <v>15</v>
      </c>
      <c r="F34" s="12" t="s">
        <v>20</v>
      </c>
      <c r="G34" s="12" t="s">
        <v>20</v>
      </c>
      <c r="H34" s="12" t="s">
        <v>20</v>
      </c>
      <c r="I34" s="12" t="s">
        <v>20</v>
      </c>
      <c r="J34" s="12" t="n">
        <v>14.99</v>
      </c>
      <c r="K34" s="12" t="n">
        <v>16.9</v>
      </c>
      <c r="L34" s="21" t="n">
        <f aca="false">SUM(E34:K34)/3</f>
        <v>15.63</v>
      </c>
      <c r="M34" s="14" t="n">
        <f aca="false">D34*L34</f>
        <v>359.49</v>
      </c>
      <c r="N34" s="15" t="n">
        <f aca="false">_xlfn.STDEV.P(E34:K34)</f>
        <v>0.898034891675521</v>
      </c>
      <c r="O34" s="16" t="n">
        <f aca="false">N34/L34</f>
        <v>0.0574558471961306</v>
      </c>
      <c r="P34" s="17"/>
    </row>
    <row r="35" customFormat="false" ht="35.2" hidden="false" customHeight="false" outlineLevel="0" collapsed="false">
      <c r="A35" s="8" t="n">
        <v>30</v>
      </c>
      <c r="B35" s="22" t="s">
        <v>50</v>
      </c>
      <c r="C35" s="19" t="s">
        <v>19</v>
      </c>
      <c r="D35" s="20" t="n">
        <v>80</v>
      </c>
      <c r="E35" s="12" t="n">
        <v>159.9</v>
      </c>
      <c r="F35" s="12" t="n">
        <v>152</v>
      </c>
      <c r="G35" s="12" t="n">
        <v>131</v>
      </c>
      <c r="H35" s="12" t="n">
        <v>135.6</v>
      </c>
      <c r="I35" s="12" t="s">
        <v>20</v>
      </c>
      <c r="J35" s="12" t="s">
        <v>20</v>
      </c>
      <c r="K35" s="12" t="s">
        <v>20</v>
      </c>
      <c r="L35" s="21" t="n">
        <f aca="false">SUM(E35:K35)/4</f>
        <v>144.625</v>
      </c>
      <c r="M35" s="14" t="n">
        <f aca="false">D35*L35</f>
        <v>11570</v>
      </c>
      <c r="N35" s="15" t="n">
        <f aca="false">_xlfn.STDEV.P(E35:K35)</f>
        <v>11.7771760197426</v>
      </c>
      <c r="O35" s="16" t="n">
        <f aca="false">N35/L35</f>
        <v>0.0814325048901822</v>
      </c>
      <c r="P35" s="17"/>
    </row>
    <row r="36" customFormat="false" ht="35.2" hidden="false" customHeight="false" outlineLevel="0" collapsed="false">
      <c r="A36" s="8" t="n">
        <v>31</v>
      </c>
      <c r="B36" s="22" t="s">
        <v>51</v>
      </c>
      <c r="C36" s="19" t="s">
        <v>19</v>
      </c>
      <c r="D36" s="20" t="n">
        <v>64</v>
      </c>
      <c r="E36" s="12" t="n">
        <v>244.95</v>
      </c>
      <c r="F36" s="12" t="n">
        <v>170</v>
      </c>
      <c r="G36" s="12" t="n">
        <v>290</v>
      </c>
      <c r="H36" s="12" t="n">
        <v>250</v>
      </c>
      <c r="I36" s="12" t="n">
        <v>218.71</v>
      </c>
      <c r="J36" s="12" t="s">
        <v>20</v>
      </c>
      <c r="K36" s="12" t="s">
        <v>20</v>
      </c>
      <c r="L36" s="21" t="n">
        <f aca="false">SUM(E36:K36)/5</f>
        <v>234.732</v>
      </c>
      <c r="M36" s="14" t="n">
        <f aca="false">D36*L36</f>
        <v>15022.848</v>
      </c>
      <c r="N36" s="15" t="n">
        <f aca="false">_xlfn.STDEV.P(E36:K36)</f>
        <v>39.5954731756043</v>
      </c>
      <c r="O36" s="16" t="n">
        <f aca="false">N36/L36</f>
        <v>0.168683746466627</v>
      </c>
      <c r="P36" s="17"/>
    </row>
    <row r="37" customFormat="false" ht="46.45" hidden="false" customHeight="false" outlineLevel="0" collapsed="false">
      <c r="A37" s="8" t="n">
        <v>32</v>
      </c>
      <c r="B37" s="22" t="s">
        <v>52</v>
      </c>
      <c r="C37" s="19" t="s">
        <v>19</v>
      </c>
      <c r="D37" s="20" t="n">
        <v>13</v>
      </c>
      <c r="E37" s="12" t="n">
        <v>585</v>
      </c>
      <c r="F37" s="12" t="n">
        <v>449.47</v>
      </c>
      <c r="G37" s="12" t="n">
        <v>568.61</v>
      </c>
      <c r="H37" s="12" t="s">
        <v>20</v>
      </c>
      <c r="I37" s="12" t="s">
        <v>20</v>
      </c>
      <c r="J37" s="12" t="s">
        <v>20</v>
      </c>
      <c r="K37" s="12" t="s">
        <v>20</v>
      </c>
      <c r="L37" s="21" t="n">
        <f aca="false">SUM(E37:K37)/3</f>
        <v>534.36</v>
      </c>
      <c r="M37" s="14" t="n">
        <f aca="false">D37*L37</f>
        <v>6946.68</v>
      </c>
      <c r="N37" s="15" t="n">
        <f aca="false">_xlfn.STDEV.P(E37:K37)</f>
        <v>60.3980799915582</v>
      </c>
      <c r="O37" s="16" t="n">
        <f aca="false">N37/L37</f>
        <v>0.113028819506621</v>
      </c>
      <c r="P37" s="17"/>
    </row>
    <row r="38" customFormat="false" ht="35.2" hidden="false" customHeight="false" outlineLevel="0" collapsed="false">
      <c r="A38" s="8" t="n">
        <v>33</v>
      </c>
      <c r="B38" s="22" t="s">
        <v>53</v>
      </c>
      <c r="C38" s="19" t="s">
        <v>19</v>
      </c>
      <c r="D38" s="20" t="n">
        <v>15</v>
      </c>
      <c r="E38" s="12" t="n">
        <v>1590</v>
      </c>
      <c r="F38" s="12" t="n">
        <v>1375</v>
      </c>
      <c r="G38" s="12" t="n">
        <v>1806</v>
      </c>
      <c r="H38" s="12" t="n">
        <v>1233.86</v>
      </c>
      <c r="I38" s="12" t="n">
        <v>1800</v>
      </c>
      <c r="J38" s="12" t="n">
        <v>1373.65</v>
      </c>
      <c r="K38" s="12" t="s">
        <v>20</v>
      </c>
      <c r="L38" s="21" t="n">
        <f aca="false">SUM(E38:K38)/6</f>
        <v>1529.75166666667</v>
      </c>
      <c r="M38" s="14" t="n">
        <f aca="false">D38*L38</f>
        <v>22946.275</v>
      </c>
      <c r="N38" s="15" t="n">
        <f aca="false">_xlfn.STDEV.P(E38:K38)</f>
        <v>219.410138053271</v>
      </c>
      <c r="O38" s="16" t="n">
        <f aca="false">N38/L38</f>
        <v>0.143428598794317</v>
      </c>
      <c r="P38" s="17"/>
    </row>
    <row r="39" customFormat="false" ht="46.45" hidden="false" customHeight="false" outlineLevel="0" collapsed="false">
      <c r="A39" s="8" t="n">
        <v>34</v>
      </c>
      <c r="B39" s="22" t="s">
        <v>54</v>
      </c>
      <c r="C39" s="19" t="s">
        <v>19</v>
      </c>
      <c r="D39" s="20" t="n">
        <v>1308</v>
      </c>
      <c r="E39" s="12" t="n">
        <v>100</v>
      </c>
      <c r="F39" s="12" t="n">
        <v>52.4</v>
      </c>
      <c r="G39" s="12" t="n">
        <v>108.11</v>
      </c>
      <c r="H39" s="12" t="n">
        <v>78</v>
      </c>
      <c r="I39" s="12" t="s">
        <v>20</v>
      </c>
      <c r="J39" s="12" t="s">
        <v>20</v>
      </c>
      <c r="K39" s="12" t="s">
        <v>20</v>
      </c>
      <c r="L39" s="21" t="n">
        <f aca="false">SUM(E39:K39)/4</f>
        <v>84.6275</v>
      </c>
      <c r="M39" s="14" t="n">
        <f aca="false">D39*L39</f>
        <v>110692.77</v>
      </c>
      <c r="N39" s="15" t="n">
        <f aca="false">_xlfn.STDEV.P(E39:K39)</f>
        <v>21.6233500815669</v>
      </c>
      <c r="O39" s="16" t="n">
        <f aca="false">N39/L39</f>
        <v>0.255512098095382</v>
      </c>
      <c r="P39" s="17"/>
    </row>
    <row r="40" customFormat="false" ht="46.45" hidden="false" customHeight="false" outlineLevel="0" collapsed="false">
      <c r="A40" s="8" t="n">
        <v>35</v>
      </c>
      <c r="B40" s="22" t="s">
        <v>55</v>
      </c>
      <c r="C40" s="19" t="s">
        <v>19</v>
      </c>
      <c r="D40" s="20" t="n">
        <v>11</v>
      </c>
      <c r="E40" s="12" t="s">
        <v>56</v>
      </c>
      <c r="F40" s="12" t="s">
        <v>56</v>
      </c>
      <c r="G40" s="12" t="s">
        <v>56</v>
      </c>
      <c r="H40" s="12" t="s">
        <v>56</v>
      </c>
      <c r="I40" s="12" t="s">
        <v>56</v>
      </c>
      <c r="J40" s="12" t="s">
        <v>56</v>
      </c>
      <c r="K40" s="12" t="s">
        <v>56</v>
      </c>
      <c r="L40" s="21" t="n">
        <f aca="false">SUM(E40:K40)/7</f>
        <v>0</v>
      </c>
      <c r="M40" s="14" t="n">
        <f aca="false">D40*L40</f>
        <v>0</v>
      </c>
      <c r="N40" s="15" t="e">
        <f aca="false">_xlfn.STDEV.P(E40:K40)</f>
        <v>#DIV/0!</v>
      </c>
      <c r="O40" s="16" t="e">
        <f aca="false">N40/L40</f>
        <v>#DIV/0!</v>
      </c>
      <c r="P40" s="17"/>
    </row>
    <row r="41" customFormat="false" ht="35.2" hidden="false" customHeight="false" outlineLevel="0" collapsed="false">
      <c r="A41" s="8" t="n">
        <v>36</v>
      </c>
      <c r="B41" s="22" t="s">
        <v>57</v>
      </c>
      <c r="C41" s="19" t="s">
        <v>19</v>
      </c>
      <c r="D41" s="20" t="n">
        <v>18</v>
      </c>
      <c r="E41" s="12" t="n">
        <v>580</v>
      </c>
      <c r="F41" s="12" t="n">
        <v>555</v>
      </c>
      <c r="G41" s="12" t="n">
        <v>480</v>
      </c>
      <c r="H41" s="12" t="n">
        <v>610</v>
      </c>
      <c r="I41" s="12" t="n">
        <v>495</v>
      </c>
      <c r="J41" s="12" t="n">
        <v>450</v>
      </c>
      <c r="K41" s="12" t="n">
        <v>557.78</v>
      </c>
      <c r="L41" s="21" t="n">
        <f aca="false">SUM(E41:K41)/7</f>
        <v>532.54</v>
      </c>
      <c r="M41" s="14" t="n">
        <f aca="false">D41*L41</f>
        <v>9585.72</v>
      </c>
      <c r="N41" s="15" t="n">
        <f aca="false">_xlfn.STDEV.P(E41:K41)</f>
        <v>53.9531108596026</v>
      </c>
      <c r="O41" s="16" t="n">
        <f aca="false">N41/L41</f>
        <v>0.10131278563038</v>
      </c>
      <c r="P41" s="17"/>
    </row>
    <row r="42" customFormat="false" ht="35.2" hidden="false" customHeight="false" outlineLevel="0" collapsed="false">
      <c r="A42" s="8" t="n">
        <v>37</v>
      </c>
      <c r="B42" s="22" t="s">
        <v>58</v>
      </c>
      <c r="C42" s="19" t="s">
        <v>19</v>
      </c>
      <c r="D42" s="20" t="n">
        <v>226</v>
      </c>
      <c r="E42" s="12" t="n">
        <v>99</v>
      </c>
      <c r="F42" s="12" t="n">
        <v>89.9</v>
      </c>
      <c r="G42" s="12" t="n">
        <v>93</v>
      </c>
      <c r="H42" s="12" t="n">
        <v>88</v>
      </c>
      <c r="I42" s="12" t="s">
        <v>20</v>
      </c>
      <c r="J42" s="12" t="s">
        <v>20</v>
      </c>
      <c r="K42" s="12" t="s">
        <v>20</v>
      </c>
      <c r="L42" s="21" t="n">
        <f aca="false">SUM(E42:K42)/4</f>
        <v>92.475</v>
      </c>
      <c r="M42" s="14" t="n">
        <f aca="false">D42*L42</f>
        <v>20899.35</v>
      </c>
      <c r="N42" s="15" t="n">
        <f aca="false">_xlfn.STDEV.P(E42:K42)</f>
        <v>4.16855790411984</v>
      </c>
      <c r="O42" s="16" t="n">
        <f aca="false">N42/L42</f>
        <v>0.0450776740104876</v>
      </c>
      <c r="P42" s="17"/>
    </row>
    <row r="43" customFormat="false" ht="35.2" hidden="false" customHeight="false" outlineLevel="0" collapsed="false">
      <c r="A43" s="8" t="n">
        <v>38</v>
      </c>
      <c r="B43" s="22" t="s">
        <v>59</v>
      </c>
      <c r="C43" s="19" t="s">
        <v>19</v>
      </c>
      <c r="D43" s="20" t="n">
        <v>127</v>
      </c>
      <c r="E43" s="12" t="n">
        <v>158</v>
      </c>
      <c r="F43" s="12" t="n">
        <v>151.99</v>
      </c>
      <c r="G43" s="12" t="s">
        <v>20</v>
      </c>
      <c r="H43" s="12" t="s">
        <v>20</v>
      </c>
      <c r="I43" s="12" t="s">
        <v>20</v>
      </c>
      <c r="J43" s="12" t="n">
        <v>116.03</v>
      </c>
      <c r="K43" s="12" t="n">
        <v>128.07</v>
      </c>
      <c r="L43" s="21" t="n">
        <f aca="false">SUM(E43:K43)/4</f>
        <v>138.5225</v>
      </c>
      <c r="M43" s="14" t="n">
        <f aca="false">D43*L43</f>
        <v>17592.3575</v>
      </c>
      <c r="N43" s="15" t="n">
        <f aca="false">_xlfn.STDEV.P(E43:K43)</f>
        <v>17.145800323986</v>
      </c>
      <c r="O43" s="16" t="n">
        <f aca="false">N43/L43</f>
        <v>0.123776284170341</v>
      </c>
      <c r="P43" s="17"/>
    </row>
    <row r="44" customFormat="false" ht="35.2" hidden="false" customHeight="false" outlineLevel="0" collapsed="false">
      <c r="A44" s="8" t="n">
        <v>39</v>
      </c>
      <c r="B44" s="22" t="s">
        <v>60</v>
      </c>
      <c r="C44" s="19" t="s">
        <v>19</v>
      </c>
      <c r="D44" s="20" t="n">
        <v>39</v>
      </c>
      <c r="E44" s="12" t="n">
        <v>158</v>
      </c>
      <c r="F44" s="12" t="n">
        <v>151.99</v>
      </c>
      <c r="G44" s="12" t="s">
        <v>20</v>
      </c>
      <c r="H44" s="12" t="s">
        <v>20</v>
      </c>
      <c r="I44" s="12" t="s">
        <v>20</v>
      </c>
      <c r="J44" s="12" t="n">
        <v>116.03</v>
      </c>
      <c r="K44" s="12" t="n">
        <v>128.07</v>
      </c>
      <c r="L44" s="21" t="n">
        <f aca="false">SUM(E44:K44)/4</f>
        <v>138.5225</v>
      </c>
      <c r="M44" s="14" t="n">
        <f aca="false">D44*L44</f>
        <v>5402.3775</v>
      </c>
      <c r="N44" s="15" t="n">
        <f aca="false">_xlfn.STDEV.P(E44:K44)</f>
        <v>17.145800323986</v>
      </c>
      <c r="O44" s="16" t="n">
        <f aca="false">N44/L44</f>
        <v>0.123776284170341</v>
      </c>
      <c r="P44" s="17"/>
    </row>
    <row r="45" customFormat="false" ht="35.2" hidden="false" customHeight="false" outlineLevel="0" collapsed="false">
      <c r="A45" s="8" t="n">
        <v>40</v>
      </c>
      <c r="B45" s="26" t="s">
        <v>61</v>
      </c>
      <c r="C45" s="19" t="s">
        <v>19</v>
      </c>
      <c r="D45" s="20" t="n">
        <v>790</v>
      </c>
      <c r="E45" s="12" t="n">
        <v>16</v>
      </c>
      <c r="F45" s="12" t="n">
        <v>13.55</v>
      </c>
      <c r="G45" s="12" t="n">
        <v>11.77</v>
      </c>
      <c r="H45" s="12" t="n">
        <v>11.6</v>
      </c>
      <c r="I45" s="12" t="s">
        <v>20</v>
      </c>
      <c r="J45" s="12" t="s">
        <v>20</v>
      </c>
      <c r="K45" s="12" t="s">
        <v>20</v>
      </c>
      <c r="L45" s="21" t="n">
        <f aca="false">SUM(E45:K45)/4</f>
        <v>13.23</v>
      </c>
      <c r="M45" s="14" t="n">
        <f aca="false">D45*L45</f>
        <v>10451.7</v>
      </c>
      <c r="N45" s="15" t="n">
        <f aca="false">_xlfn.STDEV.P(E45:K45)</f>
        <v>1.77227255240271</v>
      </c>
      <c r="O45" s="16" t="n">
        <f aca="false">N45/L45</f>
        <v>0.133958620740945</v>
      </c>
      <c r="P45" s="17"/>
    </row>
    <row r="46" customFormat="false" ht="23.95" hidden="false" customHeight="false" outlineLevel="0" collapsed="false">
      <c r="A46" s="8" t="n">
        <v>41</v>
      </c>
      <c r="B46" s="26" t="s">
        <v>62</v>
      </c>
      <c r="C46" s="19" t="s">
        <v>19</v>
      </c>
      <c r="D46" s="20" t="n">
        <v>400</v>
      </c>
      <c r="E46" s="12" t="n">
        <v>50</v>
      </c>
      <c r="F46" s="12" t="n">
        <v>46.67</v>
      </c>
      <c r="G46" s="12" t="n">
        <v>85</v>
      </c>
      <c r="H46" s="12" t="n">
        <v>60</v>
      </c>
      <c r="I46" s="12" t="n">
        <v>50</v>
      </c>
      <c r="J46" s="12" t="s">
        <v>20</v>
      </c>
      <c r="K46" s="12" t="s">
        <v>20</v>
      </c>
      <c r="L46" s="21" t="n">
        <f aca="false">SUM(E46:K46)/5</f>
        <v>58.334</v>
      </c>
      <c r="M46" s="14" t="n">
        <f aca="false">D46*L46</f>
        <v>23333.6</v>
      </c>
      <c r="N46" s="15" t="n">
        <f aca="false">_xlfn.STDEV.P(E46:K46)</f>
        <v>14.0627957391125</v>
      </c>
      <c r="O46" s="16" t="n">
        <f aca="false">N46/L46</f>
        <v>0.241073743256291</v>
      </c>
      <c r="P46" s="17"/>
    </row>
    <row r="47" customFormat="false" ht="23.95" hidden="false" customHeight="false" outlineLevel="0" collapsed="false">
      <c r="A47" s="8" t="n">
        <v>42</v>
      </c>
      <c r="B47" s="22" t="s">
        <v>63</v>
      </c>
      <c r="C47" s="19" t="s">
        <v>19</v>
      </c>
      <c r="D47" s="20" t="n">
        <v>62</v>
      </c>
      <c r="E47" s="12" t="n">
        <v>2000</v>
      </c>
      <c r="F47" s="12" t="n">
        <v>2200</v>
      </c>
      <c r="G47" s="12" t="n">
        <v>1960</v>
      </c>
      <c r="H47" s="12" t="n">
        <v>1750</v>
      </c>
      <c r="I47" s="12" t="n">
        <v>1999.99</v>
      </c>
      <c r="J47" s="12" t="n">
        <v>2300</v>
      </c>
      <c r="K47" s="27" t="n">
        <v>4500</v>
      </c>
      <c r="L47" s="21" t="n">
        <f aca="false">SUM(E47:J47)/6</f>
        <v>2034.99833333333</v>
      </c>
      <c r="M47" s="14" t="n">
        <f aca="false">D47*L47</f>
        <v>126169.896666667</v>
      </c>
      <c r="N47" s="15" t="n">
        <f aca="false">_xlfn.STDEV.P(E47:J47)</f>
        <v>176.423118327944</v>
      </c>
      <c r="O47" s="16" t="n">
        <f aca="false">N47/L47</f>
        <v>0.086694478043607</v>
      </c>
      <c r="P47" s="17"/>
    </row>
    <row r="48" customFormat="false" ht="46.45" hidden="false" customHeight="false" outlineLevel="0" collapsed="false">
      <c r="A48" s="8" t="n">
        <v>43</v>
      </c>
      <c r="B48" s="22" t="s">
        <v>64</v>
      </c>
      <c r="C48" s="19" t="s">
        <v>19</v>
      </c>
      <c r="D48" s="20" t="n">
        <v>341</v>
      </c>
      <c r="E48" s="12" t="n">
        <v>585</v>
      </c>
      <c r="F48" s="12" t="n">
        <v>679</v>
      </c>
      <c r="G48" s="12" t="n">
        <v>687.12</v>
      </c>
      <c r="H48" s="12" t="n">
        <v>717</v>
      </c>
      <c r="I48" s="12" t="n">
        <v>700</v>
      </c>
      <c r="J48" s="12" t="s">
        <v>20</v>
      </c>
      <c r="K48" s="12" t="n">
        <v>600</v>
      </c>
      <c r="L48" s="21" t="n">
        <f aca="false">SUM(E48:K48)/6</f>
        <v>661.353333333333</v>
      </c>
      <c r="M48" s="14" t="n">
        <f aca="false">D48*L48</f>
        <v>225521.486666667</v>
      </c>
      <c r="N48" s="15" t="n">
        <f aca="false">_xlfn.STDEV.P(E48:K48)</f>
        <v>50.2651392340877</v>
      </c>
      <c r="O48" s="16" t="n">
        <f aca="false">N48/L48</f>
        <v>0.0760034563986286</v>
      </c>
      <c r="P48" s="17"/>
    </row>
    <row r="49" customFormat="false" ht="35.2" hidden="false" customHeight="false" outlineLevel="0" collapsed="false">
      <c r="A49" s="8" t="n">
        <v>44</v>
      </c>
      <c r="B49" s="22" t="s">
        <v>65</v>
      </c>
      <c r="C49" s="19" t="s">
        <v>19</v>
      </c>
      <c r="D49" s="20" t="n">
        <v>444</v>
      </c>
      <c r="E49" s="12" t="n">
        <v>378</v>
      </c>
      <c r="F49" s="12" t="n">
        <v>347</v>
      </c>
      <c r="G49" s="12" t="n">
        <v>320</v>
      </c>
      <c r="H49" s="12" t="n">
        <v>337</v>
      </c>
      <c r="I49" s="12" t="s">
        <v>20</v>
      </c>
      <c r="J49" s="12" t="s">
        <v>20</v>
      </c>
      <c r="K49" s="12" t="n">
        <v>500</v>
      </c>
      <c r="L49" s="21" t="n">
        <f aca="false">SUM(E49:K49)/5</f>
        <v>376.4</v>
      </c>
      <c r="M49" s="14" t="n">
        <f aca="false">D49*L49</f>
        <v>167121.6</v>
      </c>
      <c r="N49" s="15" t="n">
        <f aca="false">_xlfn.STDEV.P(E49:K49)</f>
        <v>64.6176446491204</v>
      </c>
      <c r="O49" s="16" t="n">
        <f aca="false">N49/L49</f>
        <v>0.171672807250586</v>
      </c>
      <c r="P49" s="17"/>
    </row>
    <row r="50" customFormat="false" ht="46.45" hidden="false" customHeight="false" outlineLevel="0" collapsed="false">
      <c r="A50" s="8" t="n">
        <v>45</v>
      </c>
      <c r="B50" s="22" t="s">
        <v>66</v>
      </c>
      <c r="C50" s="19" t="s">
        <v>19</v>
      </c>
      <c r="D50" s="20" t="n">
        <v>133</v>
      </c>
      <c r="E50" s="12" t="n">
        <v>900</v>
      </c>
      <c r="F50" s="12" t="n">
        <v>530</v>
      </c>
      <c r="G50" s="12" t="n">
        <v>530</v>
      </c>
      <c r="H50" s="12" t="n">
        <v>750</v>
      </c>
      <c r="I50" s="12" t="s">
        <v>20</v>
      </c>
      <c r="J50" s="12" t="s">
        <v>20</v>
      </c>
      <c r="K50" s="27" t="n">
        <v>80</v>
      </c>
      <c r="L50" s="21" t="n">
        <f aca="false">MEDIAN(E50:H50)</f>
        <v>640</v>
      </c>
      <c r="M50" s="14" t="n">
        <f aca="false">D50*L50</f>
        <v>85120</v>
      </c>
      <c r="N50" s="15" t="n">
        <f aca="false">_xlfn.STDEV.P(E50:H50)</f>
        <v>156.744218394172</v>
      </c>
      <c r="O50" s="16" t="n">
        <f aca="false">N50/L50</f>
        <v>0.244912841240894</v>
      </c>
      <c r="P50" s="25" t="s">
        <v>38</v>
      </c>
    </row>
    <row r="51" customFormat="false" ht="46.45" hidden="false" customHeight="false" outlineLevel="0" collapsed="false">
      <c r="A51" s="8" t="n">
        <v>46</v>
      </c>
      <c r="B51" s="22" t="s">
        <v>67</v>
      </c>
      <c r="C51" s="19" t="s">
        <v>19</v>
      </c>
      <c r="D51" s="20" t="n">
        <v>81</v>
      </c>
      <c r="E51" s="12" t="n">
        <v>1200</v>
      </c>
      <c r="F51" s="12" t="n">
        <v>1200</v>
      </c>
      <c r="G51" s="12" t="n">
        <v>1248</v>
      </c>
      <c r="H51" s="12" t="n">
        <v>1399</v>
      </c>
      <c r="I51" s="12" t="n">
        <v>1200</v>
      </c>
      <c r="J51" s="12" t="n">
        <v>1300</v>
      </c>
      <c r="K51" s="27" t="n">
        <v>3860</v>
      </c>
      <c r="L51" s="21" t="n">
        <f aca="false">SUM(E51:J51)/6</f>
        <v>1257.83333333333</v>
      </c>
      <c r="M51" s="14" t="n">
        <f aca="false">D51*L51</f>
        <v>101884.5</v>
      </c>
      <c r="N51" s="15" t="n">
        <f aca="false">_xlfn.STDEV.P(E51:J51)</f>
        <v>72.8432487529825</v>
      </c>
      <c r="O51" s="16" t="n">
        <f aca="false">N51/L51</f>
        <v>0.057911685771551</v>
      </c>
      <c r="P51" s="17"/>
    </row>
    <row r="52" customFormat="false" ht="68.95" hidden="false" customHeight="false" outlineLevel="0" collapsed="false">
      <c r="A52" s="8" t="n">
        <v>47</v>
      </c>
      <c r="B52" s="22" t="s">
        <v>68</v>
      </c>
      <c r="C52" s="19" t="s">
        <v>19</v>
      </c>
      <c r="D52" s="20" t="n">
        <v>75</v>
      </c>
      <c r="E52" s="12" t="n">
        <v>1450</v>
      </c>
      <c r="F52" s="12" t="n">
        <v>1607.36</v>
      </c>
      <c r="G52" s="12" t="n">
        <v>1650</v>
      </c>
      <c r="H52" s="12" t="n">
        <v>1622.33</v>
      </c>
      <c r="I52" s="12" t="n">
        <v>1740</v>
      </c>
      <c r="J52" s="12" t="n">
        <v>1499</v>
      </c>
      <c r="K52" s="27" t="n">
        <v>5000</v>
      </c>
      <c r="L52" s="21" t="n">
        <f aca="false">SUM(E52:J52)/6</f>
        <v>1594.78166666667</v>
      </c>
      <c r="M52" s="14" t="n">
        <f aca="false">D52*L52</f>
        <v>119608.625</v>
      </c>
      <c r="N52" s="15" t="n">
        <f aca="false">_xlfn.STDEV.P(E52:J52)</f>
        <v>95.908300373615</v>
      </c>
      <c r="O52" s="16" t="n">
        <f aca="false">N52/L52</f>
        <v>0.0601388280152968</v>
      </c>
      <c r="P52" s="17"/>
    </row>
    <row r="53" customFormat="false" ht="35.2" hidden="false" customHeight="false" outlineLevel="0" collapsed="false">
      <c r="A53" s="8" t="n">
        <v>48</v>
      </c>
      <c r="B53" s="22" t="s">
        <v>69</v>
      </c>
      <c r="C53" s="19" t="s">
        <v>19</v>
      </c>
      <c r="D53" s="20" t="n">
        <v>160</v>
      </c>
      <c r="E53" s="12" t="n">
        <v>190</v>
      </c>
      <c r="F53" s="12" t="n">
        <v>400</v>
      </c>
      <c r="G53" s="12" t="n">
        <v>380</v>
      </c>
      <c r="H53" s="12" t="s">
        <v>20</v>
      </c>
      <c r="I53" s="12" t="s">
        <v>20</v>
      </c>
      <c r="J53" s="12" t="s">
        <v>20</v>
      </c>
      <c r="K53" s="12" t="n">
        <v>600</v>
      </c>
      <c r="L53" s="24" t="n">
        <f aca="false">MEDIAN(E53:K53)</f>
        <v>390</v>
      </c>
      <c r="M53" s="14" t="n">
        <f aca="false">D53*L53</f>
        <v>62400</v>
      </c>
      <c r="N53" s="15" t="n">
        <f aca="false">_xlfn.STDEV.P(E53:K53)</f>
        <v>145.150783669948</v>
      </c>
      <c r="O53" s="16" t="n">
        <f aca="false">N53/L53</f>
        <v>0.37218149658961</v>
      </c>
      <c r="P53" s="28" t="s">
        <v>38</v>
      </c>
    </row>
    <row r="54" customFormat="false" ht="46.45" hidden="false" customHeight="false" outlineLevel="0" collapsed="false">
      <c r="A54" s="8" t="n">
        <v>49</v>
      </c>
      <c r="B54" s="22" t="s">
        <v>70</v>
      </c>
      <c r="C54" s="19" t="s">
        <v>19</v>
      </c>
      <c r="D54" s="20" t="n">
        <v>199</v>
      </c>
      <c r="E54" s="12" t="n">
        <v>1199</v>
      </c>
      <c r="F54" s="12" t="n">
        <v>1298</v>
      </c>
      <c r="G54" s="12" t="n">
        <v>1139.9</v>
      </c>
      <c r="H54" s="12" t="n">
        <v>849</v>
      </c>
      <c r="I54" s="12" t="s">
        <v>20</v>
      </c>
      <c r="J54" s="12" t="s">
        <v>20</v>
      </c>
      <c r="K54" s="12" t="n">
        <v>1200</v>
      </c>
      <c r="L54" s="21" t="n">
        <f aca="false">SUM(E54:K54)/5</f>
        <v>1137.18</v>
      </c>
      <c r="M54" s="14" t="n">
        <f aca="false">D54*L54</f>
        <v>226298.82</v>
      </c>
      <c r="N54" s="15" t="n">
        <f aca="false">_xlfn.STDEV.P(E54:K54)</f>
        <v>152.765341619099</v>
      </c>
      <c r="O54" s="16" t="n">
        <f aca="false">N54/L54</f>
        <v>0.134336992929087</v>
      </c>
      <c r="P54" s="17"/>
    </row>
    <row r="55" customFormat="false" ht="23.95" hidden="false" customHeight="false" outlineLevel="0" collapsed="false">
      <c r="A55" s="8" t="n">
        <v>50</v>
      </c>
      <c r="B55" s="26" t="s">
        <v>71</v>
      </c>
      <c r="C55" s="19" t="s">
        <v>19</v>
      </c>
      <c r="D55" s="20" t="n">
        <v>43</v>
      </c>
      <c r="E55" s="12" t="n">
        <v>1500</v>
      </c>
      <c r="F55" s="12" t="n">
        <v>1500</v>
      </c>
      <c r="G55" s="12" t="n">
        <v>1534.25</v>
      </c>
      <c r="H55" s="12" t="n">
        <v>1500</v>
      </c>
      <c r="I55" s="12" t="n">
        <v>1557.33</v>
      </c>
      <c r="J55" s="12" t="s">
        <v>20</v>
      </c>
      <c r="K55" s="27" t="n">
        <v>5000</v>
      </c>
      <c r="L55" s="21" t="n">
        <f aca="false">SUM(E55:I55)/5</f>
        <v>1518.316</v>
      </c>
      <c r="M55" s="14" t="n">
        <f aca="false">D55*L55</f>
        <v>65287.588</v>
      </c>
      <c r="N55" s="15" t="n">
        <f aca="false">_xlfn.STDEV.P(E55:K55)</f>
        <v>1297.72570132863</v>
      </c>
      <c r="O55" s="16" t="n">
        <f aca="false">N55/L55</f>
        <v>0.854713841735602</v>
      </c>
      <c r="P55" s="17"/>
    </row>
    <row r="56" customFormat="false" ht="35.2" hidden="false" customHeight="false" outlineLevel="0" collapsed="false">
      <c r="A56" s="8" t="n">
        <v>51</v>
      </c>
      <c r="B56" s="22" t="s">
        <v>72</v>
      </c>
      <c r="C56" s="19" t="s">
        <v>19</v>
      </c>
      <c r="D56" s="20" t="n">
        <v>59</v>
      </c>
      <c r="E56" s="12" t="n">
        <v>819</v>
      </c>
      <c r="F56" s="12" t="n">
        <v>700</v>
      </c>
      <c r="G56" s="12" t="n">
        <v>900</v>
      </c>
      <c r="H56" s="12" t="n">
        <v>610</v>
      </c>
      <c r="I56" s="12" t="n">
        <v>500</v>
      </c>
      <c r="J56" s="12" t="s">
        <v>20</v>
      </c>
      <c r="K56" s="12" t="s">
        <v>20</v>
      </c>
      <c r="L56" s="21" t="n">
        <f aca="false">SUM(E56:K56)/5</f>
        <v>705.8</v>
      </c>
      <c r="M56" s="14" t="n">
        <f aca="false">D56*L56</f>
        <v>41642.2</v>
      </c>
      <c r="N56" s="15" t="n">
        <f aca="false">_xlfn.STDEV.P(E56:K56)</f>
        <v>142.893526795303</v>
      </c>
      <c r="O56" s="16" t="n">
        <f aca="false">N56/L56</f>
        <v>0.202456116173566</v>
      </c>
      <c r="P56" s="17"/>
    </row>
    <row r="57" customFormat="false" ht="23.95" hidden="false" customHeight="false" outlineLevel="0" collapsed="false">
      <c r="A57" s="8" t="n">
        <v>52</v>
      </c>
      <c r="B57" s="22" t="s">
        <v>73</v>
      </c>
      <c r="C57" s="19" t="s">
        <v>19</v>
      </c>
      <c r="D57" s="20" t="n">
        <v>76</v>
      </c>
      <c r="E57" s="12" t="n">
        <v>600</v>
      </c>
      <c r="F57" s="12" t="n">
        <v>768.43</v>
      </c>
      <c r="G57" s="12" t="n">
        <v>781.48</v>
      </c>
      <c r="H57" s="12" t="n">
        <v>700</v>
      </c>
      <c r="I57" s="12" t="n">
        <v>700</v>
      </c>
      <c r="J57" s="12" t="s">
        <v>20</v>
      </c>
      <c r="K57" s="12" t="s">
        <v>20</v>
      </c>
      <c r="L57" s="21" t="n">
        <f aca="false">SUM(E57:K57)/5</f>
        <v>709.982</v>
      </c>
      <c r="M57" s="14" t="n">
        <f aca="false">D57*L57</f>
        <v>53958.632</v>
      </c>
      <c r="N57" s="15" t="n">
        <f aca="false">_xlfn.STDEV.P(E57:K57)</f>
        <v>64.5344151286738</v>
      </c>
      <c r="O57" s="16" t="n">
        <f aca="false">N57/L57</f>
        <v>0.0908958468365026</v>
      </c>
      <c r="P57" s="17"/>
    </row>
    <row r="58" customFormat="false" ht="13.8" hidden="false" customHeight="false" outlineLevel="0" collapsed="false">
      <c r="A58" s="8" t="n">
        <v>53</v>
      </c>
      <c r="B58" s="22" t="s">
        <v>74</v>
      </c>
      <c r="C58" s="19" t="s">
        <v>19</v>
      </c>
      <c r="D58" s="20" t="n">
        <v>168</v>
      </c>
      <c r="E58" s="12" t="n">
        <v>200</v>
      </c>
      <c r="F58" s="12" t="n">
        <v>195</v>
      </c>
      <c r="G58" s="12" t="n">
        <v>202.71</v>
      </c>
      <c r="H58" s="12" t="n">
        <v>204.49</v>
      </c>
      <c r="I58" s="12" t="n">
        <v>190</v>
      </c>
      <c r="J58" s="12" t="n">
        <v>189</v>
      </c>
      <c r="K58" s="12" t="s">
        <v>20</v>
      </c>
      <c r="L58" s="21" t="n">
        <f aca="false">SUM(E58:K58)/6</f>
        <v>196.866666666667</v>
      </c>
      <c r="M58" s="14" t="n">
        <f aca="false">D58*L58</f>
        <v>33073.6</v>
      </c>
      <c r="N58" s="15" t="n">
        <f aca="false">_xlfn.STDEV.P(E58:K58)</f>
        <v>5.98048957490569</v>
      </c>
      <c r="O58" s="16" t="n">
        <f aca="false">N58/L58</f>
        <v>0.0303783757614579</v>
      </c>
      <c r="P58" s="17"/>
    </row>
    <row r="59" customFormat="false" ht="13.8" hidden="false" customHeight="false" outlineLevel="0" collapsed="false">
      <c r="A59" s="8" t="n">
        <v>54</v>
      </c>
      <c r="B59" s="22" t="s">
        <v>75</v>
      </c>
      <c r="C59" s="19" t="s">
        <v>19</v>
      </c>
      <c r="D59" s="20" t="n">
        <v>82</v>
      </c>
      <c r="E59" s="12" t="n">
        <v>260</v>
      </c>
      <c r="F59" s="23" t="n">
        <v>175</v>
      </c>
      <c r="G59" s="12" t="n">
        <v>104</v>
      </c>
      <c r="H59" s="12" t="s">
        <v>20</v>
      </c>
      <c r="I59" s="12" t="s">
        <v>20</v>
      </c>
      <c r="J59" s="12" t="s">
        <v>20</v>
      </c>
      <c r="K59" s="12" t="s">
        <v>20</v>
      </c>
      <c r="L59" s="21" t="n">
        <f aca="false">SUM(E59:K59)/3</f>
        <v>179.666666666667</v>
      </c>
      <c r="M59" s="14" t="n">
        <f aca="false">D59*L59</f>
        <v>14732.6666666667</v>
      </c>
      <c r="N59" s="15" t="n">
        <f aca="false">_xlfn.STDEV.P(E59:K59)</f>
        <v>63.7721639031395</v>
      </c>
      <c r="O59" s="16" t="n">
        <f aca="false">N59/L59</f>
        <v>0.354947108922854</v>
      </c>
      <c r="P59" s="25" t="s">
        <v>38</v>
      </c>
    </row>
    <row r="60" customFormat="false" ht="23.95" hidden="false" customHeight="false" outlineLevel="0" collapsed="false">
      <c r="A60" s="8" t="n">
        <v>55</v>
      </c>
      <c r="B60" s="22" t="s">
        <v>76</v>
      </c>
      <c r="C60" s="19" t="s">
        <v>19</v>
      </c>
      <c r="D60" s="20" t="n">
        <v>103</v>
      </c>
      <c r="E60" s="12" t="n">
        <v>160</v>
      </c>
      <c r="F60" s="12" t="n">
        <v>140</v>
      </c>
      <c r="G60" s="12" t="n">
        <v>200</v>
      </c>
      <c r="H60" s="12" t="n">
        <v>161</v>
      </c>
      <c r="I60" s="12" t="n">
        <v>147</v>
      </c>
      <c r="J60" s="12" t="s">
        <v>20</v>
      </c>
      <c r="K60" s="12" t="s">
        <v>20</v>
      </c>
      <c r="L60" s="21" t="n">
        <f aca="false">SUM(E60:K60)/5</f>
        <v>161.6</v>
      </c>
      <c r="M60" s="14" t="n">
        <f aca="false">D60*L60</f>
        <v>16644.8</v>
      </c>
      <c r="N60" s="15" t="n">
        <f aca="false">_xlfn.STDEV.P(E60:K60)</f>
        <v>20.7711338159476</v>
      </c>
      <c r="O60" s="16" t="n">
        <f aca="false">N60/L60</f>
        <v>0.128534243910567</v>
      </c>
      <c r="P60" s="17"/>
    </row>
    <row r="61" customFormat="false" ht="23.95" hidden="false" customHeight="false" outlineLevel="0" collapsed="false">
      <c r="A61" s="8" t="n">
        <v>56</v>
      </c>
      <c r="B61" s="22" t="s">
        <v>77</v>
      </c>
      <c r="C61" s="19" t="s">
        <v>19</v>
      </c>
      <c r="D61" s="20" t="n">
        <v>160</v>
      </c>
      <c r="E61" s="12" t="n">
        <v>147.93</v>
      </c>
      <c r="F61" s="12" t="n">
        <v>200</v>
      </c>
      <c r="G61" s="12" t="n">
        <v>225</v>
      </c>
      <c r="H61" s="12" t="n">
        <v>200</v>
      </c>
      <c r="I61" s="12" t="n">
        <v>168.3</v>
      </c>
      <c r="J61" s="12" t="s">
        <v>20</v>
      </c>
      <c r="K61" s="12" t="s">
        <v>20</v>
      </c>
      <c r="L61" s="21" t="n">
        <f aca="false">SUM(E61:K61)/5</f>
        <v>188.246</v>
      </c>
      <c r="M61" s="14" t="n">
        <f aca="false">D61*L61</f>
        <v>30119.36</v>
      </c>
      <c r="N61" s="15" t="n">
        <f aca="false">_xlfn.STDEV.P(E61:K61)</f>
        <v>27.0199641746617</v>
      </c>
      <c r="O61" s="16" t="n">
        <f aca="false">N61/L61</f>
        <v>0.143535396102237</v>
      </c>
      <c r="P61" s="17"/>
    </row>
    <row r="62" customFormat="false" ht="35.2" hidden="false" customHeight="false" outlineLevel="0" collapsed="false">
      <c r="A62" s="8" t="n">
        <v>57</v>
      </c>
      <c r="B62" s="22" t="s">
        <v>78</v>
      </c>
      <c r="C62" s="19" t="s">
        <v>19</v>
      </c>
      <c r="D62" s="20" t="n">
        <v>159</v>
      </c>
      <c r="E62" s="12" t="n">
        <v>219.67</v>
      </c>
      <c r="F62" s="12" t="n">
        <v>172</v>
      </c>
      <c r="G62" s="12" t="n">
        <v>237.5</v>
      </c>
      <c r="H62" s="12" t="n">
        <v>235.03</v>
      </c>
      <c r="I62" s="12" t="n">
        <v>188</v>
      </c>
      <c r="J62" s="12" t="s">
        <v>20</v>
      </c>
      <c r="K62" s="12" t="s">
        <v>20</v>
      </c>
      <c r="L62" s="21" t="n">
        <f aca="false">SUM(E62:K62)/5</f>
        <v>210.44</v>
      </c>
      <c r="M62" s="14" t="n">
        <f aca="false">D62*L62</f>
        <v>33459.96</v>
      </c>
      <c r="N62" s="15" t="n">
        <f aca="false">_xlfn.STDEV.P(E62:K62)</f>
        <v>26.0894300436019</v>
      </c>
      <c r="O62" s="16" t="n">
        <f aca="false">N62/L62</f>
        <v>0.123975622712421</v>
      </c>
      <c r="P62" s="17"/>
    </row>
    <row r="63" customFormat="false" ht="57.7" hidden="false" customHeight="false" outlineLevel="0" collapsed="false">
      <c r="A63" s="8" t="n">
        <v>58</v>
      </c>
      <c r="B63" s="22" t="s">
        <v>79</v>
      </c>
      <c r="C63" s="19" t="s">
        <v>19</v>
      </c>
      <c r="D63" s="20" t="n">
        <v>157</v>
      </c>
      <c r="E63" s="12" t="n">
        <v>1995</v>
      </c>
      <c r="F63" s="12" t="n">
        <v>2500</v>
      </c>
      <c r="G63" s="12" t="n">
        <v>2300</v>
      </c>
      <c r="H63" s="12" t="n">
        <v>2350</v>
      </c>
      <c r="I63" s="12" t="n">
        <v>2300</v>
      </c>
      <c r="J63" s="12" t="s">
        <v>20</v>
      </c>
      <c r="K63" s="12" t="s">
        <v>20</v>
      </c>
      <c r="L63" s="21" t="n">
        <f aca="false">SUM(E63:K63)/5</f>
        <v>2289</v>
      </c>
      <c r="M63" s="14" t="n">
        <f aca="false">D63*L63</f>
        <v>359373</v>
      </c>
      <c r="N63" s="15" t="n">
        <f aca="false">_xlfn.STDEV.P(E63:K63)</f>
        <v>164.268073587049</v>
      </c>
      <c r="O63" s="16" t="n">
        <f aca="false">N63/L63</f>
        <v>0.0717641212700081</v>
      </c>
      <c r="P63" s="17"/>
    </row>
    <row r="64" customFormat="false" ht="13.8" hidden="false" customHeight="false" outlineLevel="0" collapsed="false">
      <c r="A64" s="29" t="s">
        <v>80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0" t="n">
        <f aca="false">SUM(M26:M63)</f>
        <v>2038929.671</v>
      </c>
      <c r="N64" s="31"/>
      <c r="O64" s="32"/>
      <c r="P64" s="33"/>
    </row>
    <row r="67" customFormat="false" ht="13.8" hidden="false" customHeight="false" outlineLevel="0" collapsed="false">
      <c r="A67" s="34" t="s">
        <v>81</v>
      </c>
      <c r="B67" s="34"/>
      <c r="C67" s="34"/>
      <c r="D67" s="34"/>
      <c r="E67" s="34"/>
      <c r="F67" s="34"/>
      <c r="G67" s="34"/>
    </row>
    <row r="68" customFormat="false" ht="13.8" hidden="false" customHeight="false" outlineLevel="0" collapsed="false">
      <c r="A68" s="35" t="n">
        <v>1</v>
      </c>
      <c r="B68" s="36" t="s">
        <v>82</v>
      </c>
      <c r="C68" s="36"/>
      <c r="D68" s="36"/>
      <c r="E68" s="36"/>
      <c r="F68" s="36"/>
      <c r="G68" s="36"/>
    </row>
    <row r="69" customFormat="false" ht="13.8" hidden="false" customHeight="false" outlineLevel="0" collapsed="false">
      <c r="A69" s="35" t="n">
        <v>2</v>
      </c>
      <c r="B69" s="36" t="s">
        <v>82</v>
      </c>
      <c r="C69" s="36"/>
      <c r="D69" s="36"/>
      <c r="E69" s="36"/>
      <c r="F69" s="36"/>
      <c r="G69" s="36"/>
    </row>
    <row r="70" customFormat="false" ht="13.8" hidden="false" customHeight="false" outlineLevel="0" collapsed="false">
      <c r="A70" s="35" t="n">
        <v>3</v>
      </c>
      <c r="B70" s="36" t="s">
        <v>82</v>
      </c>
      <c r="C70" s="36"/>
      <c r="D70" s="36"/>
      <c r="E70" s="36"/>
      <c r="F70" s="36"/>
      <c r="G70" s="36"/>
    </row>
    <row r="71" customFormat="false" ht="13.8" hidden="false" customHeight="false" outlineLevel="0" collapsed="false">
      <c r="A71" s="35" t="n">
        <v>4</v>
      </c>
      <c r="B71" s="36" t="s">
        <v>82</v>
      </c>
      <c r="C71" s="36"/>
      <c r="D71" s="36"/>
      <c r="E71" s="36"/>
      <c r="F71" s="36"/>
      <c r="G71" s="36"/>
    </row>
    <row r="72" customFormat="false" ht="13.8" hidden="false" customHeight="false" outlineLevel="0" collapsed="false">
      <c r="A72" s="35" t="n">
        <v>5</v>
      </c>
      <c r="B72" s="36" t="s">
        <v>82</v>
      </c>
      <c r="C72" s="36"/>
      <c r="D72" s="36"/>
      <c r="E72" s="36"/>
      <c r="F72" s="36"/>
      <c r="G72" s="36"/>
    </row>
    <row r="73" customFormat="false" ht="13.8" hidden="false" customHeight="false" outlineLevel="0" collapsed="false">
      <c r="A73" s="35" t="n">
        <v>6</v>
      </c>
      <c r="B73" s="36" t="s">
        <v>82</v>
      </c>
      <c r="C73" s="36"/>
      <c r="D73" s="36"/>
      <c r="E73" s="36"/>
      <c r="F73" s="36"/>
      <c r="G73" s="36"/>
    </row>
    <row r="74" customFormat="false" ht="13.8" hidden="false" customHeight="false" outlineLevel="0" collapsed="false">
      <c r="A74" s="35" t="n">
        <v>7</v>
      </c>
      <c r="B74" s="36" t="s">
        <v>83</v>
      </c>
      <c r="C74" s="36"/>
      <c r="D74" s="36"/>
      <c r="E74" s="36"/>
      <c r="F74" s="36"/>
      <c r="G74" s="36"/>
    </row>
  </sheetData>
  <mergeCells count="11">
    <mergeCell ref="A1:P1"/>
    <mergeCell ref="A3:P3"/>
    <mergeCell ref="A64:L64"/>
    <mergeCell ref="A67:G67"/>
    <mergeCell ref="B68:G68"/>
    <mergeCell ref="B69:G69"/>
    <mergeCell ref="B70:G70"/>
    <mergeCell ref="B71:G71"/>
    <mergeCell ref="B72:G72"/>
    <mergeCell ref="B73:G73"/>
    <mergeCell ref="B74:G74"/>
  </mergeCells>
  <conditionalFormatting sqref="D5:E5">
    <cfRule type="cellIs" priority="2" operator="greaterThan" aboveAverage="0" equalAverage="0" bottom="0" percent="0" rank="0" text="" dxfId="0">
      <formula>#ref!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3085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2021-01-15T14:18:54Z</dcterms:created>
  <dc:creator>Usuario</dc:creator>
  <dc:description/>
  <dc:language>pt-BR</dc:language>
  <cp:lastModifiedBy/>
  <cp:lastPrinted>2022-09-26T15:46:20Z</cp:lastPrinted>
  <dcterms:modified xsi:type="dcterms:W3CDTF">2022-09-26T15:48:28Z</dcterms:modified>
  <cp:revision>189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